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4.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P:\3009A FR Traffic NPS (2019-Prime)\TO-11 and 14 - Smart Work Zone Specs\Working Drafts\Decision Tools\"/>
    </mc:Choice>
  </mc:AlternateContent>
  <xr:revisionPtr revIDLastSave="0" documentId="13_ncr:1_{18C621D0-33C1-4621-8669-92A9881A7E5A}" xr6:coauthVersionLast="47" xr6:coauthVersionMax="47" xr10:uidLastSave="{00000000-0000-0000-0000-000000000000}"/>
  <bookViews>
    <workbookView xWindow="38290" yWindow="-110" windowWidth="38620" windowHeight="21220" tabRatio="753" xr2:uid="{E103AAC0-C7DD-46C7-B07B-242CF2CDA739}"/>
  </bookViews>
  <sheets>
    <sheet name="Instructions" sheetId="3" r:id="rId1"/>
    <sheet name="2. Scope" sheetId="25" r:id="rId2"/>
    <sheet name="3. SWZ Subsystems " sheetId="4" r:id="rId3"/>
    <sheet name="4. System Summary" sheetId="21" r:id="rId4"/>
    <sheet name="5. Device Evaluation" sheetId="22" r:id="rId5"/>
    <sheet name="6. Report" sheetId="12" r:id="rId6"/>
    <sheet name="7. SWZ Pay Items" sheetId="26" r:id="rId7"/>
    <sheet name="8. SWZ Costs" sheetId="23" r:id="rId8"/>
  </sheets>
  <definedNames>
    <definedName name="_xlnm.Print_Area" localSheetId="5">'6. Report'!$A$1:$B$92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 i="22" l="1" a="1"/>
  <c r="D16" i="22" s="1"/>
  <c r="G16" i="22" s="1"/>
  <c r="B34" i="12" s="1"/>
  <c r="D12" i="22" a="1"/>
  <c r="D12" i="22" s="1"/>
  <c r="G12" i="22" s="1"/>
  <c r="B30" i="12" s="1"/>
  <c r="D9" i="22" a="1"/>
  <c r="D9" i="22" s="1"/>
  <c r="G9" i="22" s="1"/>
  <c r="B27" i="12" s="1"/>
  <c r="D7" i="22" a="1"/>
  <c r="D7" i="22" s="1"/>
  <c r="G7" i="22" s="1"/>
  <c r="B25" i="12" s="1"/>
  <c r="D8" i="22" a="1"/>
  <c r="D8" i="22" s="1"/>
  <c r="G8" i="22" s="1"/>
  <c r="B26" i="12" s="1"/>
  <c r="B74" i="12"/>
  <c r="B75" i="12"/>
  <c r="B76" i="12"/>
  <c r="B77" i="12"/>
  <c r="B78" i="12"/>
  <c r="B79" i="12"/>
  <c r="B80" i="12"/>
  <c r="B81" i="12"/>
  <c r="B82" i="12"/>
  <c r="B83" i="12"/>
  <c r="B84" i="12"/>
  <c r="B85" i="12"/>
  <c r="B86" i="12"/>
  <c r="B87" i="12"/>
  <c r="B88" i="12"/>
  <c r="B89" i="12"/>
  <c r="B22" i="12"/>
  <c r="B23" i="12"/>
  <c r="B28" i="12"/>
  <c r="B32" i="12"/>
  <c r="B21" i="12"/>
  <c r="D6" i="22"/>
  <c r="G6" i="22" s="1"/>
  <c r="B24" i="12" s="1"/>
  <c r="G4" i="22"/>
  <c r="G5" i="22"/>
  <c r="G10" i="22"/>
  <c r="G14" i="22"/>
  <c r="G17" i="22"/>
  <c r="B35" i="12" s="1"/>
  <c r="D11" i="22"/>
  <c r="G11" i="22" s="1"/>
  <c r="B29" i="12" s="1"/>
  <c r="D13" i="22"/>
  <c r="G13" i="22" s="1"/>
  <c r="B31" i="12" s="1"/>
  <c r="D15" i="22"/>
  <c r="G15" i="22" s="1"/>
  <c r="B33" i="12" s="1"/>
  <c r="D17" i="22"/>
  <c r="D18" i="22"/>
  <c r="G18" i="22" s="1"/>
  <c r="B36" i="12" s="1"/>
  <c r="N29" i="4"/>
  <c r="B45" i="12"/>
  <c r="E45" i="23"/>
  <c r="B64" i="12"/>
  <c r="B65" i="12"/>
  <c r="B66" i="12"/>
  <c r="B67" i="12"/>
  <c r="B68" i="12"/>
  <c r="B69" i="12"/>
  <c r="B70" i="12"/>
  <c r="B63" i="12"/>
  <c r="B53" i="12"/>
  <c r="B54" i="12"/>
  <c r="B55" i="12"/>
  <c r="B56" i="12"/>
  <c r="B57" i="12"/>
  <c r="B58" i="12"/>
  <c r="B59" i="12"/>
  <c r="B60" i="12"/>
  <c r="B52" i="12"/>
  <c r="B43" i="12"/>
  <c r="B44" i="12"/>
  <c r="B46" i="12"/>
  <c r="B47" i="12"/>
  <c r="B48" i="12"/>
  <c r="B49" i="12"/>
  <c r="B42" i="12"/>
  <c r="B17" i="12" l="1"/>
  <c r="O29" i="4"/>
  <c r="B12" i="21" s="1"/>
  <c r="B11" i="21"/>
  <c r="F4" i="25" a="1"/>
  <c r="F4" i="25" s="1"/>
  <c r="G3" i="22"/>
  <c r="G31" i="21"/>
  <c r="G30" i="21"/>
  <c r="G29" i="21"/>
  <c r="B10" i="12"/>
  <c r="B11" i="12"/>
  <c r="B12" i="12"/>
  <c r="B13" i="12"/>
  <c r="B14" i="12"/>
  <c r="B15" i="12"/>
  <c r="B16" i="12"/>
  <c r="B18" i="12"/>
  <c r="B9" i="12"/>
  <c r="M29" i="4"/>
  <c r="L29" i="4"/>
  <c r="K29" i="4"/>
  <c r="J29" i="4"/>
  <c r="I29" i="4"/>
  <c r="H29" i="4"/>
  <c r="G29" i="4"/>
  <c r="F29" i="4"/>
  <c r="B38" i="12" l="1" a="1"/>
  <c r="B38" i="12" s="1"/>
  <c r="C87" i="23"/>
  <c r="C86" i="23"/>
  <c r="C85" i="23"/>
  <c r="C84" i="23"/>
  <c r="C83" i="23"/>
  <c r="C82" i="23"/>
  <c r="C81" i="23"/>
  <c r="E75" i="23"/>
  <c r="E74" i="23"/>
  <c r="E73" i="23"/>
  <c r="E72" i="23"/>
  <c r="E71" i="23"/>
  <c r="E70" i="23"/>
  <c r="E69" i="23"/>
  <c r="E68" i="23"/>
  <c r="E67" i="23"/>
  <c r="E66" i="23"/>
  <c r="E65" i="23"/>
  <c r="E64" i="23"/>
  <c r="E63" i="23"/>
  <c r="E62" i="23"/>
  <c r="E57" i="23"/>
  <c r="E56" i="23"/>
  <c r="E55" i="23"/>
  <c r="E54" i="23"/>
  <c r="E53" i="23"/>
  <c r="E52" i="23"/>
  <c r="E51" i="23"/>
  <c r="E50" i="23"/>
  <c r="E49" i="23"/>
  <c r="E48" i="23"/>
  <c r="E47" i="23"/>
  <c r="E46" i="23"/>
  <c r="E44" i="23"/>
  <c r="E43" i="23"/>
  <c r="E42" i="23"/>
  <c r="E41" i="23"/>
  <c r="E58" i="23" s="1"/>
  <c r="E36" i="23"/>
  <c r="E35" i="23"/>
  <c r="E34" i="23"/>
  <c r="E33" i="23"/>
  <c r="E32" i="23"/>
  <c r="E31" i="23"/>
  <c r="E30" i="23"/>
  <c r="E29" i="23"/>
  <c r="E28" i="23"/>
  <c r="E27" i="23"/>
  <c r="E26" i="23"/>
  <c r="E25" i="23"/>
  <c r="E24" i="23"/>
  <c r="E23" i="23"/>
  <c r="E22" i="23"/>
  <c r="E21" i="23"/>
  <c r="E37" i="23" s="1"/>
  <c r="G15" i="23"/>
  <c r="G14" i="23"/>
  <c r="G13" i="23"/>
  <c r="G12" i="23"/>
  <c r="G11" i="23"/>
  <c r="G10" i="23"/>
  <c r="G8" i="23"/>
  <c r="G7" i="23"/>
  <c r="G6" i="23"/>
  <c r="G20" i="23" l="1"/>
  <c r="C12" i="21"/>
  <c r="B10" i="21"/>
  <c r="B9" i="21"/>
  <c r="B8" i="21"/>
  <c r="B7" i="21"/>
  <c r="B6" i="21"/>
  <c r="B5" i="21"/>
  <c r="B4" i="21"/>
  <c r="B3" i="21"/>
  <c r="B2" i="12"/>
  <c r="B6" i="12"/>
  <c r="B5" i="12"/>
  <c r="B4" i="12"/>
  <c r="B3" i="12"/>
  <c r="C11" i="21" l="1"/>
  <c r="C10" i="21"/>
  <c r="C4" i="21"/>
  <c r="C8" i="21"/>
  <c r="C5" i="21"/>
  <c r="C7" i="21"/>
  <c r="C9" i="21"/>
  <c r="C6" i="21"/>
  <c r="C3"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<sst xmlns="http://schemas.openxmlformats.org/spreadsheetml/2006/main" count="535" uniqueCount="296">
  <si>
    <t xml:space="preserve">Project Number: </t>
  </si>
  <si>
    <t xml:space="preserve">PM Name and Email: </t>
  </si>
  <si>
    <t xml:space="preserve">Completed By: </t>
  </si>
  <si>
    <t xml:space="preserve">Frequent planned lane closures are expected, which will create queues that cause high speed differentials between queued and approaching traffic. </t>
  </si>
  <si>
    <t>Emergency shoulders will be closed through the work zone and frequent stalls and fender- benders are expected to occur that will cause queues because they cannot be moved to the shoulder.</t>
  </si>
  <si>
    <t>Travel times and delays through the work zone will be highly variable and real-time information can improve pre-trip and real-time route choice, departure time, and possibly mode choice decisions.</t>
  </si>
  <si>
    <t>Roadway access for emergency response vehicles will be significantly constrained by the project, increasing response and clearance times.</t>
  </si>
  <si>
    <t>A long-term lane closure will create a v/c condition that is very close to 1.0, and improved flow rates through the lane closure could reduce the likelihood that a queue would form, or reduce its duration significantly when a queue did form.</t>
  </si>
  <si>
    <t>The potential exists for queue spillback from the work zone into upstream interchanges or intersections (and resulting increase in cross-street congestion and rear-end crashes) due to an unequal utilization of all lanes, such that the encouragement of the use of all lanes for queue storage would reduce that probability of spillback conditions.</t>
  </si>
  <si>
    <t>Work activities will frequently occur for which lower speed limits would be beneficial to have on a temporary basis (i.e., during temporary lane closures on freeway mainline, for temporary full road closures, during periods construction vehicle/equipment access into and out of the work space from the travel lanes, etc.)</t>
  </si>
  <si>
    <t>Traffic speeds through the project vary widely due to oversaturated conditions during the peak period, and the timing and extent of congested travel will vary significantly day to day.</t>
  </si>
  <si>
    <t>A reduced speed (and thus speed limit) is believed to be necessary because of work zone hazards that are not readily apparent to motorists and so will not likely result in lower speeds driven.</t>
  </si>
  <si>
    <t>The project plans limit ability of enforcement to operate (no shoulders, barrier on both sides, long stretches between interchanges).</t>
  </si>
  <si>
    <t>Construction access to and from the workspace occurs directly from the travel lanes.</t>
  </si>
  <si>
    <t>A high number of construction vehicle deliveries / haul needing access to and from the workspace will be required during the project</t>
  </si>
  <si>
    <t>The location and design of the access points could create confusion for motorists (i.e., access to the workspace looks like an exit ramp and is near an existing actual exit ramp).</t>
  </si>
  <si>
    <t>Little or no acceleration lane is available for construction vehicles entering the travel lanes from the workspace.</t>
  </si>
  <si>
    <t>Capacity reductions in the work zone now create an oversaturated condition due to merging ramp vehicles.</t>
  </si>
  <si>
    <t>Temporary ramp geometrics have constrained acceleration lane lengths.</t>
  </si>
  <si>
    <t>Project documents include traffic mobility performance requirements (i.e., maximum allowable delays) that must be monitored to ensure and quantify compliance and subsequent incentives or penalties to be issued (performance specifications of mobility impacts [delay or queues].</t>
  </si>
  <si>
    <t xml:space="preserve">This workbook is a decision tool for Smart Work Zone selection on CDOT construction projects. </t>
  </si>
  <si>
    <t>Queue Warning</t>
  </si>
  <si>
    <t>Dynamic Lane Merge</t>
  </si>
  <si>
    <t xml:space="preserve">Incident Detection </t>
  </si>
  <si>
    <t>Speed and Volume Monitoring</t>
  </si>
  <si>
    <t xml:space="preserve">Hazardous Condition Notification </t>
  </si>
  <si>
    <t xml:space="preserve">Overheight Vehicle Detection </t>
  </si>
  <si>
    <t>SWZ System</t>
  </si>
  <si>
    <t>County/ Highway:</t>
  </si>
  <si>
    <t>*For Calculation Only*</t>
  </si>
  <si>
    <t xml:space="preserve">CDOT Smart Work Zone Decision Tool </t>
  </si>
  <si>
    <t xml:space="preserve">How to Use this Tool: </t>
  </si>
  <si>
    <t>Subsystem</t>
  </si>
  <si>
    <t xml:space="preserve">Score </t>
  </si>
  <si>
    <t xml:space="preserve">Score Interpretation </t>
  </si>
  <si>
    <t xml:space="preserve">Speed and Volume Monitoring </t>
  </si>
  <si>
    <t>Overheight Vehicle Detection</t>
  </si>
  <si>
    <t xml:space="preserve"> Guidance is also provided for including SWZ devices in temporary traffic control plans. </t>
  </si>
  <si>
    <t xml:space="preserve">If SWZ subsystem score is: </t>
  </si>
  <si>
    <t>SWZ System | Summary</t>
  </si>
  <si>
    <t xml:space="preserve">SWZ Device Evaluation </t>
  </si>
  <si>
    <t>Standard Device</t>
  </si>
  <si>
    <r>
      <t>3. If any device is</t>
    </r>
    <r>
      <rPr>
        <b/>
        <sz val="14"/>
        <color theme="1"/>
        <rFont val="Calibri"/>
        <family val="2"/>
        <scheme val="minor"/>
      </rPr>
      <t xml:space="preserve"> not included</t>
    </r>
    <r>
      <rPr>
        <sz val="14"/>
        <color theme="1"/>
        <rFont val="Calibri"/>
        <family val="2"/>
        <scheme val="minor"/>
      </rPr>
      <t xml:space="preserve">, then a SWZ device version is not recommended. </t>
    </r>
  </si>
  <si>
    <t>The agency chooses the project for work zone performance assessment purposes (i.e., part of its federally mandated process review).</t>
  </si>
  <si>
    <t>Travel Time Information</t>
  </si>
  <si>
    <t xml:space="preserve">Temporary Ramp Metering </t>
  </si>
  <si>
    <t>CDOT promotes the use of SWZ devices on construction projects to address safety and mobility concerns. Projects with sufficient scope and budget may use any of the 9 SWZ Subsystems described here to address specific traffic concerns throughout the project limits. This decision tool produces impact scores for each SWZ subsystem which can help for prioritization and budgeting purposes.</t>
  </si>
  <si>
    <t xml:space="preserve">The project area has a significant history of crashes due to hazardous road conditions. </t>
  </si>
  <si>
    <t xml:space="preserve">The project area is prone to hazardous road conditions due to fog, rain, snow, or variable temperatures which can impact traveler mobility and safety. </t>
  </si>
  <si>
    <t>Include in Project?</t>
  </si>
  <si>
    <t xml:space="preserve">SWZ Device </t>
  </si>
  <si>
    <t xml:space="preserve">The basic subsystem should include at least 2 bluetooth traffic sensors located at each end of the identifed segment. 1 portable variable message sign (PVMS), a communication system, and an operating system (software to collect, process/analyze, disseminate, and archive data). Typical travel time segments are specific to each project location and can identify the end of the work zone, or a cross road destination.  </t>
  </si>
  <si>
    <t>The basic subsystem should include at least 1 traffic sensor/ per mile, 2 portable variable message signs (PVMS), a communication system, and an operating system (software to collect, process/analyze, disseminate and archive data).</t>
  </si>
  <si>
    <t>The basic subsystem should include at least 1 traffic sensor/ per mile for the work zone and the anticipated queue length, 3 portable variable message signs (PVMS), a communication system, and an operating system (software to collect, process/analyze, disseminate and archive data).</t>
  </si>
  <si>
    <t>The basic subsystem should include at least 1 traffic sensor and 1 portable variable message signs (PVMS), a communication system, and an operating system (software to collect, process/analyze, disseminate and archive data).</t>
  </si>
  <si>
    <t>The basic subsystem should include at least 1 traffic sensor placed on 1 mile intervals, 1 PTZ camera to provide streaming video images, in the closure upstream of the merge area, a communications system, and an operating system (software to collect, process/analyze, disseminate, and archive data).</t>
  </si>
  <si>
    <t xml:space="preserve">The basic system should include at least 1 dopple speed detector, a messaging display panel, an operating system (software to collect, process/analyze, disseminate, and archive data). Stand-alone radar feedback trailers are available and provide an integrated system into a mobile unit that can be repositioned within the project limits. </t>
  </si>
  <si>
    <t>The basic subsystem should include at least 2 traffic sensors, 1 alarm or siren, 2 portable variable message signs (PVMS), a communication system, and an operating system (software to collect, process/analyze, disseminate and archive data).</t>
  </si>
  <si>
    <t>&gt; 66</t>
  </si>
  <si>
    <t>&lt; 33</t>
  </si>
  <si>
    <t xml:space="preserve">Step 1. Project Information </t>
  </si>
  <si>
    <t xml:space="preserve">Fill out the project details in the highlighted boxes below. This information will be used in the final report. </t>
  </si>
  <si>
    <t xml:space="preserve">County / Highway: </t>
  </si>
  <si>
    <t>Date Completed:</t>
  </si>
  <si>
    <t>Hazardous Condition Notification</t>
  </si>
  <si>
    <t xml:space="preserve">Travel Time Information </t>
  </si>
  <si>
    <t>Over-height Vehicle Detection</t>
  </si>
  <si>
    <t>SWZ Subsystem Score</t>
  </si>
  <si>
    <t>33 - 66</t>
  </si>
  <si>
    <t>Work activities have temporarily disabled one or more permanent ramp meters within the limits of an operational ramp metering system.</t>
  </si>
  <si>
    <t>Construction activities temporarily reduce over-height vehicle clearance (i.e., work inside tunnels, or shoring and false work that are required for bridge Construction).</t>
  </si>
  <si>
    <t xml:space="preserve">The basic subsystem should include at least 1 weather sensor/ per # miles, 1 portable varaible message sign (PVMS), a communication system, and an operating system (software to collect, process/analyze, disseminate and archive data). This subsystem can be used to inform a variable speed limit system.  </t>
  </si>
  <si>
    <t>Notes</t>
  </si>
  <si>
    <t>Rank</t>
  </si>
  <si>
    <t>Project Characteristic</t>
  </si>
  <si>
    <t xml:space="preserve">Go to Step 3. SWZ Subsystems </t>
  </si>
  <si>
    <t xml:space="preserve">Smart Work Zones | Cost Estimate </t>
  </si>
  <si>
    <t>Region 4 SWZ</t>
  </si>
  <si>
    <t xml:space="preserve">Item </t>
  </si>
  <si>
    <t>Unit</t>
  </si>
  <si>
    <t xml:space="preserve">Cost </t>
  </si>
  <si>
    <t>Average Cost</t>
  </si>
  <si>
    <t>Initial Term</t>
  </si>
  <si>
    <t>Ext. 1</t>
  </si>
  <si>
    <t>Ext. 2</t>
  </si>
  <si>
    <t>Ext. 3</t>
  </si>
  <si>
    <t>SWZ Project Manager</t>
  </si>
  <si>
    <t>per hour</t>
  </si>
  <si>
    <t>SWZ Staff (Employee)</t>
  </si>
  <si>
    <t>SWZ Maintenance (Employee)</t>
  </si>
  <si>
    <t>Portable VSL</t>
  </si>
  <si>
    <t>per unit/ per month</t>
  </si>
  <si>
    <t>Portable CCTV</t>
  </si>
  <si>
    <t>SWZ laptop</t>
  </si>
  <si>
    <t>per each unit</t>
  </si>
  <si>
    <t>Integrator vehicle</t>
  </si>
  <si>
    <t>SWZ system</t>
  </si>
  <si>
    <t>per month</t>
  </si>
  <si>
    <t>SWZ training &amp; operating materials</t>
  </si>
  <si>
    <t>I-25 GAP  (StreetSmart Vendor)</t>
  </si>
  <si>
    <t>Average Monthly Cost</t>
  </si>
  <si>
    <t>Item</t>
  </si>
  <si>
    <t>Quantity</t>
  </si>
  <si>
    <t>Unit Cost</t>
  </si>
  <si>
    <t>Total</t>
  </si>
  <si>
    <t>Changeable Message Sign Pkg 1</t>
  </si>
  <si>
    <t>LS</t>
  </si>
  <si>
    <t>SWZ Management/ TES System Pkg 2</t>
  </si>
  <si>
    <t>PTZ Camera Trailer Pkg 1</t>
  </si>
  <si>
    <t>Changeable Message Sign Pkg 3</t>
  </si>
  <si>
    <t>Changeable Message Sign Pkg 2</t>
  </si>
  <si>
    <t>EA</t>
  </si>
  <si>
    <t>Axis Camera Head #5124 Pkg 2</t>
  </si>
  <si>
    <t>Trailer for Incident Detection Camera Pkg 3</t>
  </si>
  <si>
    <t>VSL Trailer (All Pkgs)</t>
  </si>
  <si>
    <t>PVSL w/ Speed FB Mobilization</t>
  </si>
  <si>
    <t>Microwave Sensor</t>
  </si>
  <si>
    <t>CCTV Deployed - April 2021</t>
  </si>
  <si>
    <t>Trucks Entering System</t>
  </si>
  <si>
    <t>May 2021 Pay Reduction</t>
  </si>
  <si>
    <t>CIG Text Service - May 2021</t>
  </si>
  <si>
    <t>Cost</t>
  </si>
  <si>
    <t>October 2021 Pay Reduction</t>
  </si>
  <si>
    <t>CIG Text Service - November 2021</t>
  </si>
  <si>
    <t>RoadSafe - Temp Traffic Signal - Third Signal</t>
  </si>
  <si>
    <t>WK</t>
  </si>
  <si>
    <t xml:space="preserve">400600 CMS </t>
  </si>
  <si>
    <t>CIG Text Service - April 2022</t>
  </si>
  <si>
    <t>I-25 GAP (from pay deductions)</t>
  </si>
  <si>
    <t>Device</t>
  </si>
  <si>
    <t>Unit Cost (day)</t>
  </si>
  <si>
    <t xml:space="preserve">Unit Cost (month) </t>
  </si>
  <si>
    <t xml:space="preserve">Devices are typically $200 - 600 per month, but can be lower or higher based on type/ quantity.  </t>
  </si>
  <si>
    <t>CCTV</t>
  </si>
  <si>
    <t>VMS</t>
  </si>
  <si>
    <t>VSL</t>
  </si>
  <si>
    <t>SUPER PVSL</t>
  </si>
  <si>
    <t>Sensor (Doppler)</t>
  </si>
  <si>
    <t>MVRD</t>
  </si>
  <si>
    <t xml:space="preserve">Bluetooth </t>
  </si>
  <si>
    <t xml:space="preserve">Note: Cost per unit includes pro-rated maintenance per day and 5% F/A admin fee </t>
  </si>
  <si>
    <t>Historic CDOT Cost Data (permanent ITS)</t>
  </si>
  <si>
    <t>Flashing Beacon (Solar Powered)</t>
  </si>
  <si>
    <t>Each</t>
  </si>
  <si>
    <t>Loop Detector Wire</t>
  </si>
  <si>
    <t>Weather Sensor</t>
  </si>
  <si>
    <t>Weather Monitoring System</t>
  </si>
  <si>
    <t xml:space="preserve">Smart Work Zone Scope </t>
  </si>
  <si>
    <t>Instructions</t>
  </si>
  <si>
    <t>Go to Step 2. SWZ Scope</t>
  </si>
  <si>
    <t>Go to Step 6. Report</t>
  </si>
  <si>
    <t>Go to Step 5. Device Evaluation</t>
  </si>
  <si>
    <t xml:space="preserve">Go to Step 4. System Summary </t>
  </si>
  <si>
    <t xml:space="preserve">If standalone or connected SWZ devices are recommended, skip to Step 5. </t>
  </si>
  <si>
    <t xml:space="preserve">If SWZ subsystems are recommended, proceed to Step 3. </t>
  </si>
  <si>
    <t xml:space="preserve">This page provides cost estimates for SWZ devices and system deployment. These costs are based on historic CDOT SWZ projects and are likely to evolve as more technology is deployed across the state. </t>
  </si>
  <si>
    <t>Recommended Devices for Each Subsystem</t>
  </si>
  <si>
    <t>Devices and Configuration</t>
  </si>
  <si>
    <t xml:space="preserve">There is a limited availability of alternate routes near the work zone. </t>
  </si>
  <si>
    <t xml:space="preserve">The potential exists for back of queue and other sight distance issues throughout the work zone. </t>
  </si>
  <si>
    <t xml:space="preserve">Merging conflicts and hazards at work zone tapers are anticipated. </t>
  </si>
  <si>
    <t>Include Subsystem in SWZ?</t>
  </si>
  <si>
    <t xml:space="preserve">This subsystem is likely to provide significant benefits. The subsystem should be evaluated relative to the cost of procurement and feasibility of incorporating with construction phasing. If the subsystem is selected, use the following minimum recommended SWZ devices. </t>
  </si>
  <si>
    <t xml:space="preserve">This subsystem may provide some benefits and should be evaluated relative to the cost of procurement and feasibility of incorporating with construction phasing. If the subsystem is selected, use the following minimum recommended SWZ devices. </t>
  </si>
  <si>
    <t xml:space="preserve">This subsystem may not provide enough benefit as a treatment to justify the associated costs or may not be feasible to incorporate. Consider further evaluation if needed; otherwise, proceed to Step 5 - Device Evaluation. </t>
  </si>
  <si>
    <t xml:space="preserve">These devices should be compared with the TTC Plans for consistency. Whenever feasible, standard TTC devices should be made smart and connected. Device duplication should be minimized throughout the work zone. </t>
  </si>
  <si>
    <t>Included in TTC Plans</t>
  </si>
  <si>
    <t>Requested by PM or other stakeholder</t>
  </si>
  <si>
    <t>Included in recommended SWZ subsystem</t>
  </si>
  <si>
    <t>Not included</t>
  </si>
  <si>
    <t xml:space="preserve">Device Recommendations </t>
  </si>
  <si>
    <r>
      <t xml:space="preserve">1. If any device is already </t>
    </r>
    <r>
      <rPr>
        <b/>
        <sz val="14"/>
        <color theme="1"/>
        <rFont val="Calibri"/>
        <family val="2"/>
        <scheme val="minor"/>
      </rPr>
      <t>included in the TTC Plans</t>
    </r>
    <r>
      <rPr>
        <sz val="14"/>
        <color theme="1"/>
        <rFont val="Calibri"/>
        <family val="2"/>
        <scheme val="minor"/>
      </rPr>
      <t xml:space="preserve">, it should be made smart and connected to allow for remote control and off-site monitoring. The SWZ version of the standard device should be used whenever feasible, considering connectivity in the project area and overall budget. </t>
    </r>
  </si>
  <si>
    <t>Applicable to the project?</t>
  </si>
  <si>
    <t>Project Specification</t>
  </si>
  <si>
    <t xml:space="preserve">Recommended Scope </t>
  </si>
  <si>
    <t>This flowchart will help to determine whether to deploy SWZ devices or a system.  Answer the following questions, then fill out the recommendation in cell F2 to proceed to the next step.</t>
  </si>
  <si>
    <t>SWZ Subsystem</t>
  </si>
  <si>
    <t xml:space="preserve">SWZ Decision Tool | Recommendations </t>
  </si>
  <si>
    <t xml:space="preserve">The basic subsystem should include at least 4 traffic sensors, 1 temporary 3-section traffic signal per ramp lane, appropriate ramp metering signage, a communication system, and an operating system (software to collect, process/analyze disseminate and archive data). </t>
  </si>
  <si>
    <t>If no SWZ technology is recommended, the decision tool is completed.</t>
  </si>
  <si>
    <t>Read through the project characteristics and select the box in each row that applies. Select the box even if the characteristic only applies to a portion of the project.</t>
  </si>
  <si>
    <t xml:space="preserve">Review the summary score for each subsystem. Review the recommended devices and configuration for each subsystem with a summary score &gt; 33. Mark which subsystems will be included in the highlighted green box. </t>
  </si>
  <si>
    <t>Answer the questions in the flowchart and mark the recommendation in the highlighted blue box.  This step will help you determine whether SWZ devices or subsystems would be beneficial to your project.</t>
  </si>
  <si>
    <t xml:space="preserve">Read through the project's Temporary Traffic Control (TTC) Plans to note all devices used for work zone traffic control. Consult with project stakeholders to determine if any SWZ devices are desired. Complete the evaluation by selecting each box that applies. Then, review the recommendations. </t>
  </si>
  <si>
    <t>The first page is a summary that has been formatted for easy viewing and printing. The summary quickly shows a) what SWZ subsystems are most beneficial, if any, b) what types of SWZ devices should be included, and c) which Specification should be used. The additional pages are a copy of notes from this tool.</t>
  </si>
  <si>
    <t>SWZ System Summary</t>
  </si>
  <si>
    <t>Device Evaluation Summary</t>
  </si>
  <si>
    <t>Variable Speed Limits</t>
  </si>
  <si>
    <t xml:space="preserve">The basic subsystem should include at least 1 traffic sensor measuring speed, volume and occupancy for each mile of the active work zone, 2 portable variable speed limit signs (PVSL) located in advance of the project and just prior to the active work zone, a communication system, and an operating system (software to collect, process/analyze disseminate and archive data). </t>
  </si>
  <si>
    <t>Construction Traffic Sign (Panel Size A/B/C)</t>
  </si>
  <si>
    <t>Channelizing Device</t>
  </si>
  <si>
    <t>Advance Warning Flashing or Sequencing Arrow Panel (A/B/C Type)</t>
  </si>
  <si>
    <t>Automated Flagging Assistance Device (AFAD)</t>
  </si>
  <si>
    <t>Closed Circuit Television (CCTV)</t>
  </si>
  <si>
    <t xml:space="preserve">Doppler Radar </t>
  </si>
  <si>
    <t xml:space="preserve">Flashing Beacon </t>
  </si>
  <si>
    <t>Highway Advisory Radio Transmitter</t>
  </si>
  <si>
    <t xml:space="preserve">Hybrid Message Board </t>
  </si>
  <si>
    <t xml:space="preserve">Portable Traffic Signal </t>
  </si>
  <si>
    <t>Variable Message Sign Panel</t>
  </si>
  <si>
    <t xml:space="preserve">Variable Speed Limit Sign </t>
  </si>
  <si>
    <t>Portable Traffic Speed Monitor</t>
  </si>
  <si>
    <r>
      <t>2. If any device is</t>
    </r>
    <r>
      <rPr>
        <b/>
        <sz val="14"/>
        <color theme="1"/>
        <rFont val="Calibri"/>
        <family val="2"/>
        <scheme val="minor"/>
      </rPr>
      <t xml:space="preserve"> requested by the Project Manager (PM) or other stakeholder,</t>
    </r>
    <r>
      <rPr>
        <sz val="14"/>
        <color theme="1"/>
        <rFont val="Calibri"/>
        <family val="2"/>
        <scheme val="minor"/>
      </rPr>
      <t xml:space="preserve"> it should be made smart and connected to allow for remote control and off-site monitoring. The SWZ version of the standard device should be implemented whenever feasible, considering connectivity in the project area and overall budget. </t>
    </r>
  </si>
  <si>
    <t>Construction Vehicle Egress Notification</t>
  </si>
  <si>
    <t xml:space="preserve">Construction Vehicle Egress </t>
  </si>
  <si>
    <t>Microwave Vehicle Radar Detector (MVRD)</t>
  </si>
  <si>
    <t>Ramp Meter</t>
  </si>
  <si>
    <t xml:space="preserve">Traffic Signal </t>
  </si>
  <si>
    <t>Traffic Speed Monitor</t>
  </si>
  <si>
    <t>Weather Monitoring Station</t>
  </si>
  <si>
    <t>Go to Step 8. SWZ Costs</t>
  </si>
  <si>
    <t>Go to Step 7. SWZ Pay Items</t>
  </si>
  <si>
    <r>
      <t xml:space="preserve">3. If any device is </t>
    </r>
    <r>
      <rPr>
        <b/>
        <sz val="14"/>
        <color theme="1"/>
        <rFont val="Calibri"/>
        <family val="2"/>
        <scheme val="minor"/>
      </rPr>
      <t>included in a recommended SWZ subsystem</t>
    </r>
    <r>
      <rPr>
        <sz val="14"/>
        <color theme="1"/>
        <rFont val="Calibri"/>
        <family val="2"/>
        <scheme val="minor"/>
      </rPr>
      <t xml:space="preserve">, it should be made smart and connected to allow for remote control and off-site monitoring. </t>
    </r>
    <r>
      <rPr>
        <b/>
        <sz val="14"/>
        <color theme="5"/>
        <rFont val="Calibri"/>
        <family val="2"/>
        <scheme val="minor"/>
      </rPr>
      <t>This column will be automatically filled based on Subsystem recommendations. All required and optional devices for the subsystem are highlighted. Consult the SWZ Guidelines for the minimum recommended devices for full subsystem functionality.</t>
    </r>
  </si>
  <si>
    <t>Portable Closed Circuit Television (CCTV)</t>
  </si>
  <si>
    <t xml:space="preserve">Portable Doppler Radar </t>
  </si>
  <si>
    <t xml:space="preserve">Portable Flashing Beacon </t>
  </si>
  <si>
    <t>Portable Highway Advisory Radio Transmitter</t>
  </si>
  <si>
    <t xml:space="preserve">Portable Hybrid Message Board </t>
  </si>
  <si>
    <t>Portable Microwave Vehicle Radar Detector (MVRD)</t>
  </si>
  <si>
    <t>Portable Ramp Meter</t>
  </si>
  <si>
    <t>Portable Variable Message Sign Panel</t>
  </si>
  <si>
    <t xml:space="preserve">Portable Variable Speed Limit Sign </t>
  </si>
  <si>
    <t>Portable Weather Monitoring Station</t>
  </si>
  <si>
    <t xml:space="preserve">This page provides all item numbers for SWZ devices and setup or mobilization pay items. Use these pay items when using connected devices or a SWZ System. </t>
  </si>
  <si>
    <t>Smart Work Zones | Pay Items</t>
  </si>
  <si>
    <t>Item No.</t>
  </si>
  <si>
    <t>Description</t>
  </si>
  <si>
    <t>Pay Unit</t>
  </si>
  <si>
    <t>630-00018</t>
  </si>
  <si>
    <t>Smart Work Zone Traffic Control Management</t>
  </si>
  <si>
    <t>DAY</t>
  </si>
  <si>
    <t>EACH</t>
  </si>
  <si>
    <t>L S</t>
  </si>
  <si>
    <t>630-10122</t>
  </si>
  <si>
    <t>Portable Variable Message Sign Panel (SWZ)</t>
  </si>
  <si>
    <t>630-10123</t>
  </si>
  <si>
    <t>Portable Hybrid Message Board (SWZ)</t>
  </si>
  <si>
    <t>630-72887</t>
  </si>
  <si>
    <t>Portable Microwave Vehicle Radar Detector (SWZ)</t>
  </si>
  <si>
    <t>630-72888</t>
  </si>
  <si>
    <t>Portable Doppler Radar (SWZ)</t>
  </si>
  <si>
    <t>MONTH</t>
  </si>
  <si>
    <t>630-80003</t>
  </si>
  <si>
    <t>Portable Flashing Beacon (SWZ)</t>
  </si>
  <si>
    <t>630-80004</t>
  </si>
  <si>
    <t>630-80005</t>
  </si>
  <si>
    <t>630-80312</t>
  </si>
  <si>
    <t>Automated Flagging Assistance Device (SWZ)</t>
  </si>
  <si>
    <t>630-80313</t>
  </si>
  <si>
    <t>630-80346</t>
  </si>
  <si>
    <t>Construction Traffic Sign (Panel Size B) (SWZ)</t>
  </si>
  <si>
    <t>630-80347</t>
  </si>
  <si>
    <t>Construction Traffic Sign (Panel Size C) (SWZ)</t>
  </si>
  <si>
    <t>630-80349</t>
  </si>
  <si>
    <t>Construction Traffic Sign (Panel Size A) (SWZ)</t>
  </si>
  <si>
    <t>630-80362</t>
  </si>
  <si>
    <t>Portable Traffic Speed Monitor (SWZ)</t>
  </si>
  <si>
    <t>630-80374</t>
  </si>
  <si>
    <t>Advance Warning Flashing or Sequencing Arrow Panel (A Type) (SWZ)</t>
  </si>
  <si>
    <t>630-80382</t>
  </si>
  <si>
    <t>Portable Variable Speed Limit Sign (SWZ)</t>
  </si>
  <si>
    <t>630-80383</t>
  </si>
  <si>
    <t>630-80386</t>
  </si>
  <si>
    <t>630-80387</t>
  </si>
  <si>
    <t>Advance Warning Flashing or Sequencing Arrow Panel (B Type) (SWZ)</t>
  </si>
  <si>
    <t>630-80388</t>
  </si>
  <si>
    <t>Advance Warning Flashing or Sequencing Arrow Panel (C Type) (SWZ)</t>
  </si>
  <si>
    <t>630-80389</t>
  </si>
  <si>
    <t>630-80394</t>
  </si>
  <si>
    <t>Channelizing Device (SWZ)</t>
  </si>
  <si>
    <t>630-80395</t>
  </si>
  <si>
    <t>630-80396</t>
  </si>
  <si>
    <t>630-86250</t>
  </si>
  <si>
    <t>Portable Ramp Meter (SWZ)</t>
  </si>
  <si>
    <t>630-86251</t>
  </si>
  <si>
    <t>Portable Weather Monitoring Station (SWZ)</t>
  </si>
  <si>
    <t>Portable Traffic Signal (SWZ)</t>
  </si>
  <si>
    <t>630-87001</t>
  </si>
  <si>
    <t>Portable Highway Advisory Radio Transmitter (SWZ)</t>
  </si>
  <si>
    <t>630-87002</t>
  </si>
  <si>
    <t>630-87320</t>
  </si>
  <si>
    <t>Portable Closed Circuit Television (SWZ)</t>
  </si>
  <si>
    <t>630-87321</t>
  </si>
  <si>
    <t>630-88003</t>
  </si>
  <si>
    <t>Smart Work Zone System</t>
  </si>
  <si>
    <t>630-88006</t>
  </si>
  <si>
    <t>630-88007</t>
  </si>
  <si>
    <t>Smart Work Zone Devices (Setup)</t>
  </si>
  <si>
    <t>630-88008</t>
  </si>
  <si>
    <t>Smart Work Zone System (Setup)</t>
  </si>
  <si>
    <t>630-88011</t>
  </si>
  <si>
    <t>SWZ Data Processing Software</t>
  </si>
  <si>
    <t>700-70493</t>
  </si>
  <si>
    <t>F/A Smart Work Zone</t>
  </si>
  <si>
    <t>F A</t>
  </si>
  <si>
    <t>TBD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</si>
</sst>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quot;$&quot;#,##0.00"/>
    <numFmt numFmtId="165" formatCode="[$-409]mmmm\-yy;@"/>
    <numFmt numFmtId="166" formatCode="[$-409]mmm\-yy;@"/>
    <numFmt numFmtId="167" formatCode=";;;"/>
  </numFmts>
  <fonts count="23" x14ac:knownFonts="1">
    <font>
      <sz val="11"/>
      <color theme="1"/>
      <name val="Calibri"/>
      <family val="2"/>
      <scheme val="minor"/>
    </font>
    <font>
      <sz val="11"/>
      <name val="Calibri"/>
      <family val="2"/>
      <scheme val="minor"/>
    </font>
    <font>
      <b/>
      <sz val="14"/>
      <color theme="1"/>
      <name val="Calibri"/>
      <family val="2"/>
      <scheme val="minor"/>
    </font>
    <font>
      <sz val="12"/>
      <color theme="1"/>
      <name val="Calibri"/>
      <family val="2"/>
      <scheme val="minor"/>
    </font>
    <font>
      <sz val="14"/>
      <color theme="1"/>
      <name val="Calibri"/>
      <family val="2"/>
      <scheme val="minor"/>
    </font>
    <font>
      <b/>
      <sz val="16"/>
      <color theme="0"/>
      <name val="Calibri"/>
      <family val="2"/>
      <scheme val="minor"/>
    </font>
    <font>
      <b/>
      <sz val="14"/>
      <color theme="0"/>
      <name val="Calibri"/>
      <family val="2"/>
      <scheme val="minor"/>
    </font>
    <font>
      <b/>
      <sz val="12"/>
      <name val="Calibri"/>
      <family val="2"/>
      <scheme val="minor"/>
    </font>
    <font>
      <sz val="12"/>
      <name val="Calibri"/>
      <family val="2"/>
      <scheme val="minor"/>
    </font>
    <font>
      <sz val="14"/>
      <name val="Calibri"/>
      <family val="2"/>
      <scheme val="minor"/>
    </font>
    <font>
      <b/>
      <sz val="18"/>
      <color theme="0"/>
      <name val="Calibri"/>
      <family val="2"/>
      <scheme val="minor"/>
    </font>
    <font>
      <i/>
      <sz val="11"/>
      <color theme="1"/>
      <name val="Calibri"/>
      <family val="2"/>
      <scheme val="minor"/>
    </font>
    <font>
      <b/>
      <sz val="14"/>
      <name val="Calibri"/>
      <family val="2"/>
      <scheme val="minor"/>
    </font>
    <font>
      <sz val="10"/>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2"/>
      <color theme="0"/>
      <name val="Calibri"/>
      <family val="2"/>
      <scheme val="minor"/>
    </font>
    <font>
      <b/>
      <i/>
      <sz val="12"/>
      <color theme="1"/>
      <name val="Calibri"/>
      <family val="2"/>
      <scheme val="minor"/>
    </font>
    <font>
      <b/>
      <i/>
      <sz val="11"/>
      <color theme="1"/>
      <name val="Calibri"/>
      <family val="2"/>
      <scheme val="minor"/>
    </font>
    <font>
      <i/>
      <sz val="14"/>
      <color theme="0"/>
      <name val="Calibri"/>
      <family val="2"/>
      <scheme val="minor"/>
    </font>
    <font>
      <b/>
      <sz val="16"/>
      <name val="Calibri"/>
      <family val="2"/>
      <scheme val="minor"/>
    </font>
    <font>
      <b/>
      <sz val="14"/>
      <color theme="5"/>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theme="5"/>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249977111117893"/>
        <bgColor indexed="64"/>
      </patternFill>
    </fill>
    <fill>
      <patternFill patternType="solid">
        <fgColor theme="9" tint="0.39997558519241921"/>
        <bgColor indexed="64"/>
      </patternFill>
    </fill>
  </fills>
  <borders count="14">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hair">
        <color indexed="64"/>
      </bottom>
      <diagonal/>
    </border>
    <border>
      <left style="hair">
        <color indexed="64"/>
      </left>
      <right/>
      <top/>
      <bottom/>
      <diagonal/>
    </border>
    <border>
      <left/>
      <right style="hair">
        <color indexed="64"/>
      </right>
      <top/>
      <bottom/>
      <diagonal/>
    </border>
    <border>
      <left/>
      <right/>
      <top style="hair">
        <color indexed="64"/>
      </top>
      <bottom style="hair">
        <color indexed="64"/>
      </bottom>
      <diagonal/>
    </border>
    <border>
      <left style="double">
        <color theme="4"/>
      </left>
      <right style="double">
        <color theme="4"/>
      </right>
      <top style="double">
        <color theme="4"/>
      </top>
      <bottom style="double">
        <color theme="4"/>
      </bottom>
      <diagonal/>
    </border>
    <border>
      <left style="double">
        <color theme="9" tint="-0.249977111117893"/>
      </left>
      <right style="double">
        <color theme="9" tint="-0.249977111117893"/>
      </right>
      <top style="double">
        <color theme="9" tint="-0.249977111117893"/>
      </top>
      <bottom style="double">
        <color theme="9" tint="-0.249977111117893"/>
      </bottom>
      <diagonal/>
    </border>
    <border>
      <left style="hair">
        <color theme="0" tint="-0.249977111117893"/>
      </left>
      <right style="hair">
        <color theme="0" tint="-0.249977111117893"/>
      </right>
      <top style="hair">
        <color theme="0" tint="-0.249977111117893"/>
      </top>
      <bottom style="hair">
        <color theme="0" tint="-0.249977111117893"/>
      </bottom>
      <diagonal/>
    </border>
  </borders>
  <cellStyleXfs count="2">
    <xf numFmtId="0" fontId="0" fillId="0" borderId="0"/>
    <xf numFmtId="44" fontId="14" fillId="0" borderId="0" applyFont="0" applyFill="0" applyBorder="0" applyAlignment="0" applyProtection="0"/>
  </cellStyleXfs>
  <cellXfs count="156">
    <xf numFmtId="0" fontId="0" fillId="0" borderId="0" xfId="0"/>
    <xf numFmtId="0" fontId="0" fillId="2" borderId="0" xfId="0" applyFill="1" applyAlignment="1">
      <alignment wrapText="1"/>
    </xf>
    <xf numFmtId="0" fontId="4" fillId="2" borderId="0" xfId="0" applyFont="1" applyFill="1" applyAlignment="1">
      <alignment horizontal="center"/>
    </xf>
    <xf numFmtId="0" fontId="4" fillId="2" borderId="0" xfId="0" applyFont="1" applyFill="1" applyAlignment="1">
      <alignment wrapText="1"/>
    </xf>
    <xf numFmtId="0" fontId="9" fillId="2" borderId="0" xfId="0" applyFont="1" applyFill="1" applyAlignment="1">
      <alignment horizontal="left" wrapText="1"/>
    </xf>
    <xf numFmtId="0" fontId="9" fillId="2" borderId="0" xfId="0" applyFont="1" applyFill="1" applyAlignment="1">
      <alignment wrapText="1"/>
    </xf>
    <xf numFmtId="0" fontId="4" fillId="2" borderId="0" xfId="0" applyFont="1" applyFill="1" applyAlignment="1">
      <alignment horizontal="left" wrapText="1"/>
    </xf>
    <xf numFmtId="0" fontId="0" fillId="2" borderId="0" xfId="0" applyFill="1"/>
    <xf numFmtId="0" fontId="1" fillId="2" borderId="0" xfId="0" applyFont="1" applyFill="1"/>
    <xf numFmtId="0" fontId="4" fillId="2" borderId="1" xfId="0" applyFont="1" applyFill="1" applyBorder="1" applyAlignment="1">
      <alignment horizontal="center" wrapText="1"/>
    </xf>
    <xf numFmtId="0" fontId="5" fillId="5" borderId="0" xfId="0" applyFont="1" applyFill="1" applyAlignment="1">
      <alignment horizontal="center" vertical="center" wrapText="1"/>
    </xf>
    <xf numFmtId="2" fontId="5" fillId="5" borderId="0" xfId="0" applyNumberFormat="1" applyFont="1" applyFill="1" applyAlignment="1">
      <alignment horizontal="center" vertical="center" wrapText="1"/>
    </xf>
    <xf numFmtId="0" fontId="4" fillId="2" borderId="0" xfId="0" applyFont="1" applyFill="1"/>
    <xf numFmtId="0" fontId="6" fillId="2" borderId="0" xfId="0" applyFont="1" applyFill="1" applyAlignment="1">
      <alignment wrapText="1"/>
    </xf>
    <xf numFmtId="0" fontId="6" fillId="4" borderId="0" xfId="0" applyFont="1" applyFill="1" applyAlignment="1">
      <alignment wrapText="1"/>
    </xf>
    <xf numFmtId="0" fontId="6" fillId="2" borderId="0" xfId="0" applyFont="1" applyFill="1" applyAlignment="1">
      <alignment horizontal="left" wrapText="1"/>
    </xf>
    <xf numFmtId="0" fontId="8" fillId="2" borderId="0" xfId="0" applyFont="1" applyFill="1"/>
    <xf numFmtId="0" fontId="8" fillId="2" borderId="0" xfId="0" applyFont="1" applyFill="1" applyAlignment="1">
      <alignment horizontal="center" wrapText="1"/>
    </xf>
    <xf numFmtId="0" fontId="7" fillId="2" borderId="0" xfId="0" applyFont="1" applyFill="1"/>
    <xf numFmtId="0" fontId="4" fillId="2" borderId="0" xfId="0" applyFont="1" applyFill="1" applyAlignment="1">
      <alignment horizontal="center" wrapText="1"/>
    </xf>
    <xf numFmtId="0" fontId="5" fillId="2" borderId="0" xfId="0" applyFont="1" applyFill="1" applyAlignment="1">
      <alignment horizontal="center" wrapText="1"/>
    </xf>
    <xf numFmtId="0" fontId="6" fillId="4" borderId="6" xfId="0" applyFont="1" applyFill="1" applyBorder="1" applyAlignment="1">
      <alignment horizontal="left" wrapText="1"/>
    </xf>
    <xf numFmtId="0" fontId="4" fillId="7" borderId="1" xfId="0" applyFont="1" applyFill="1" applyBorder="1" applyAlignment="1">
      <alignment horizontal="center" wrapText="1"/>
    </xf>
    <xf numFmtId="0" fontId="6" fillId="5" borderId="1" xfId="0" applyFont="1" applyFill="1" applyBorder="1" applyAlignment="1">
      <alignment horizontal="center" wrapText="1"/>
    </xf>
    <xf numFmtId="0" fontId="11" fillId="2" borderId="6" xfId="0" applyFont="1" applyFill="1" applyBorder="1" applyAlignment="1">
      <alignment horizontal="center" wrapText="1"/>
    </xf>
    <xf numFmtId="0" fontId="4" fillId="7" borderId="4" xfId="0" applyFont="1" applyFill="1" applyBorder="1" applyAlignment="1">
      <alignment horizontal="center" wrapText="1"/>
    </xf>
    <xf numFmtId="0" fontId="4" fillId="2" borderId="4" xfId="0" applyFont="1" applyFill="1" applyBorder="1" applyAlignment="1">
      <alignment horizontal="center" wrapText="1"/>
    </xf>
    <xf numFmtId="0" fontId="4" fillId="2" borderId="6" xfId="0" applyFont="1" applyFill="1" applyBorder="1" applyAlignment="1">
      <alignment horizontal="center" wrapText="1"/>
    </xf>
    <xf numFmtId="0" fontId="4" fillId="2" borderId="0" xfId="0" applyFont="1" applyFill="1" applyAlignment="1">
      <alignment horizontal="left" wrapText="1" indent="3"/>
    </xf>
    <xf numFmtId="0" fontId="5" fillId="2" borderId="0" xfId="0" applyFont="1" applyFill="1" applyAlignment="1">
      <alignment horizontal="center"/>
    </xf>
    <xf numFmtId="0" fontId="19" fillId="8" borderId="0" xfId="0" applyFont="1" applyFill="1" applyAlignment="1">
      <alignment horizontal="center"/>
    </xf>
    <xf numFmtId="164" fontId="16" fillId="8" borderId="0" xfId="0" applyNumberFormat="1" applyFont="1" applyFill="1" applyAlignment="1">
      <alignment horizontal="center"/>
    </xf>
    <xf numFmtId="0" fontId="6" fillId="2" borderId="0" xfId="0" applyFont="1" applyFill="1" applyAlignment="1">
      <alignment horizontal="center"/>
    </xf>
    <xf numFmtId="0" fontId="10" fillId="2" borderId="0" xfId="0" applyFont="1" applyFill="1" applyAlignment="1">
      <alignment horizontal="center"/>
    </xf>
    <xf numFmtId="0" fontId="5" fillId="2" borderId="0" xfId="0" applyFont="1" applyFill="1" applyAlignment="1">
      <alignment horizontal="left"/>
    </xf>
    <xf numFmtId="1" fontId="4" fillId="2" borderId="1" xfId="0" applyNumberFormat="1" applyFont="1" applyFill="1" applyBorder="1" applyAlignment="1">
      <alignment horizontal="center"/>
    </xf>
    <xf numFmtId="0" fontId="5" fillId="5" borderId="1" xfId="0" applyFont="1" applyFill="1" applyBorder="1" applyAlignment="1">
      <alignment horizontal="center"/>
    </xf>
    <xf numFmtId="0" fontId="4" fillId="2" borderId="1" xfId="0" applyFont="1" applyFill="1" applyBorder="1"/>
    <xf numFmtId="0" fontId="0" fillId="2" borderId="0" xfId="0" applyFill="1" applyAlignment="1">
      <alignment vertical="center"/>
    </xf>
    <xf numFmtId="0" fontId="5" fillId="5" borderId="1" xfId="0" applyFont="1" applyFill="1" applyBorder="1" applyAlignment="1">
      <alignment horizontal="center" wrapText="1"/>
    </xf>
    <xf numFmtId="0" fontId="10" fillId="3" borderId="0" xfId="0" applyFont="1" applyFill="1" applyAlignment="1">
      <alignment horizontal="center" wrapText="1"/>
    </xf>
    <xf numFmtId="0" fontId="16" fillId="2" borderId="0" xfId="0" applyFont="1" applyFill="1"/>
    <xf numFmtId="0" fontId="0" fillId="2" borderId="0" xfId="0" applyFill="1" applyAlignment="1">
      <alignment horizontal="center"/>
    </xf>
    <xf numFmtId="0" fontId="16" fillId="2" borderId="0" xfId="0" applyFont="1" applyFill="1" applyAlignment="1">
      <alignment horizontal="center"/>
    </xf>
    <xf numFmtId="0" fontId="11" fillId="2" borderId="0" xfId="0" applyFont="1" applyFill="1" applyAlignment="1">
      <alignment horizontal="center"/>
    </xf>
    <xf numFmtId="164" fontId="0" fillId="2" borderId="0" xfId="1" applyNumberFormat="1" applyFont="1" applyFill="1" applyAlignment="1">
      <alignment horizontal="center" vertical="center"/>
    </xf>
    <xf numFmtId="0" fontId="8" fillId="2" borderId="0" xfId="0" applyFont="1" applyFill="1" applyAlignment="1">
      <alignment horizontal="right"/>
    </xf>
    <xf numFmtId="0" fontId="17" fillId="2" borderId="0" xfId="0" applyFont="1" applyFill="1"/>
    <xf numFmtId="0" fontId="7" fillId="2" borderId="0" xfId="0" applyFont="1" applyFill="1" applyAlignment="1">
      <alignment horizontal="right"/>
    </xf>
    <xf numFmtId="0" fontId="8" fillId="2" borderId="0" xfId="0" applyFont="1" applyFill="1" applyAlignment="1">
      <alignment horizontal="center"/>
    </xf>
    <xf numFmtId="0" fontId="0" fillId="2" borderId="0" xfId="0" applyFill="1" applyAlignment="1">
      <alignment horizontal="right"/>
    </xf>
    <xf numFmtId="0" fontId="16" fillId="2" borderId="0" xfId="0" applyFont="1" applyFill="1" applyAlignment="1">
      <alignment horizontal="right"/>
    </xf>
    <xf numFmtId="0" fontId="16" fillId="2" borderId="0" xfId="0" applyFont="1" applyFill="1" applyAlignment="1">
      <alignment horizontal="left"/>
    </xf>
    <xf numFmtId="0" fontId="16" fillId="2" borderId="0" xfId="0" applyFont="1" applyFill="1" applyAlignment="1">
      <alignment horizontal="center" wrapText="1"/>
    </xf>
    <xf numFmtId="0" fontId="21" fillId="2" borderId="0" xfId="0" applyFont="1" applyFill="1" applyAlignment="1">
      <alignment horizontal="center"/>
    </xf>
    <xf numFmtId="167" fontId="0" fillId="2" borderId="0" xfId="0" applyNumberFormat="1" applyFill="1" applyAlignment="1">
      <alignment wrapText="1"/>
    </xf>
    <xf numFmtId="167" fontId="0" fillId="2" borderId="0" xfId="0" applyNumberFormat="1" applyFill="1"/>
    <xf numFmtId="0" fontId="4" fillId="9" borderId="6" xfId="0" applyFont="1" applyFill="1" applyBorder="1" applyAlignment="1" applyProtection="1">
      <alignment horizontal="left" wrapText="1"/>
      <protection locked="0"/>
    </xf>
    <xf numFmtId="14" fontId="4" fillId="9" borderId="6" xfId="0" applyNumberFormat="1" applyFont="1" applyFill="1" applyBorder="1" applyAlignment="1" applyProtection="1">
      <alignment horizontal="left" wrapText="1"/>
      <protection locked="0"/>
    </xf>
    <xf numFmtId="0" fontId="21" fillId="2" borderId="11" xfId="0" applyFont="1" applyFill="1" applyBorder="1" applyAlignment="1" applyProtection="1">
      <alignment horizontal="center"/>
      <protection locked="0"/>
    </xf>
    <xf numFmtId="167" fontId="9" fillId="2" borderId="6" xfId="0" applyNumberFormat="1" applyFont="1" applyFill="1" applyBorder="1" applyAlignment="1" applyProtection="1">
      <alignment horizontal="center"/>
      <protection locked="0"/>
    </xf>
    <xf numFmtId="0" fontId="8" fillId="2" borderId="6" xfId="0" applyFont="1" applyFill="1" applyBorder="1" applyAlignment="1" applyProtection="1">
      <alignment wrapText="1"/>
      <protection locked="0"/>
    </xf>
    <xf numFmtId="167" fontId="9" fillId="7" borderId="6" xfId="0" applyNumberFormat="1" applyFont="1" applyFill="1" applyBorder="1" applyAlignment="1" applyProtection="1">
      <alignment horizontal="center"/>
      <protection locked="0"/>
    </xf>
    <xf numFmtId="0" fontId="8" fillId="7" borderId="6" xfId="0" applyFont="1" applyFill="1" applyBorder="1" applyAlignment="1" applyProtection="1">
      <alignment wrapText="1"/>
      <protection locked="0"/>
    </xf>
    <xf numFmtId="0" fontId="9" fillId="7" borderId="6" xfId="0" applyFont="1" applyFill="1" applyBorder="1" applyAlignment="1" applyProtection="1">
      <alignment wrapText="1"/>
      <protection locked="0"/>
    </xf>
    <xf numFmtId="0" fontId="4" fillId="2" borderId="12" xfId="0" applyFont="1" applyFill="1" applyBorder="1" applyAlignment="1" applyProtection="1">
      <alignment wrapText="1"/>
      <protection locked="0"/>
    </xf>
    <xf numFmtId="167" fontId="4" fillId="2" borderId="1" xfId="0" applyNumberFormat="1" applyFont="1" applyFill="1" applyBorder="1" applyProtection="1">
      <protection locked="0"/>
    </xf>
    <xf numFmtId="0" fontId="8" fillId="2" borderId="1" xfId="0" applyFont="1" applyFill="1" applyBorder="1" applyAlignment="1" applyProtection="1">
      <alignment wrapText="1"/>
      <protection locked="0"/>
    </xf>
    <xf numFmtId="0" fontId="9" fillId="0" borderId="6" xfId="0" applyFont="1" applyBorder="1" applyAlignment="1">
      <alignment wrapText="1"/>
    </xf>
    <xf numFmtId="0" fontId="9" fillId="7" borderId="6" xfId="0" applyFont="1" applyFill="1" applyBorder="1" applyAlignment="1">
      <alignment wrapText="1"/>
    </xf>
    <xf numFmtId="0" fontId="9" fillId="2" borderId="6" xfId="0" applyFont="1" applyFill="1" applyBorder="1" applyAlignment="1">
      <alignment wrapText="1"/>
    </xf>
    <xf numFmtId="0" fontId="9" fillId="2" borderId="7" xfId="0" applyFont="1" applyFill="1" applyBorder="1" applyAlignment="1">
      <alignment wrapText="1"/>
    </xf>
    <xf numFmtId="0" fontId="4" fillId="2" borderId="1" xfId="0" applyFont="1" applyFill="1" applyBorder="1" applyAlignment="1">
      <alignment wrapText="1"/>
    </xf>
    <xf numFmtId="0" fontId="8" fillId="2" borderId="0" xfId="0" applyFont="1" applyFill="1" applyAlignment="1">
      <alignment vertical="top" wrapText="1"/>
    </xf>
    <xf numFmtId="0" fontId="8" fillId="2" borderId="0" xfId="0" applyFont="1" applyFill="1" applyAlignment="1">
      <alignment vertical="top"/>
    </xf>
    <xf numFmtId="0" fontId="7" fillId="2" borderId="0" xfId="0" applyFont="1" applyFill="1" applyAlignment="1">
      <alignment horizontal="center"/>
    </xf>
    <xf numFmtId="0" fontId="9" fillId="2" borderId="0" xfId="0" applyFont="1" applyFill="1" applyAlignment="1">
      <alignment vertical="top"/>
    </xf>
    <xf numFmtId="0" fontId="9" fillId="2" borderId="0" xfId="0" applyFont="1" applyFill="1" applyAlignment="1">
      <alignment horizontal="left" vertical="top"/>
    </xf>
    <xf numFmtId="0" fontId="9" fillId="2" borderId="0" xfId="0" applyFont="1" applyFill="1"/>
    <xf numFmtId="167" fontId="4" fillId="0" borderId="1" xfId="0" applyNumberFormat="1" applyFont="1" applyBorder="1"/>
    <xf numFmtId="167" fontId="4" fillId="0" borderId="1" xfId="0" applyNumberFormat="1" applyFont="1" applyBorder="1" applyAlignment="1">
      <alignment horizontal="center"/>
    </xf>
    <xf numFmtId="0" fontId="7" fillId="2" borderId="1" xfId="0" applyFont="1" applyFill="1" applyBorder="1"/>
    <xf numFmtId="0" fontId="1" fillId="2" borderId="2" xfId="0" applyFont="1" applyFill="1" applyBorder="1" applyAlignment="1">
      <alignment horizontal="center" wrapText="1"/>
    </xf>
    <xf numFmtId="14" fontId="1" fillId="2" borderId="2" xfId="0" applyNumberFormat="1" applyFont="1" applyFill="1" applyBorder="1" applyAlignment="1">
      <alignment horizontal="center" wrapText="1"/>
    </xf>
    <xf numFmtId="0" fontId="7" fillId="7" borderId="1" xfId="0" applyFont="1" applyFill="1" applyBorder="1"/>
    <xf numFmtId="0" fontId="7" fillId="7" borderId="2" xfId="0" applyFont="1" applyFill="1" applyBorder="1" applyAlignment="1">
      <alignment horizontal="center" wrapText="1"/>
    </xf>
    <xf numFmtId="0" fontId="1" fillId="2" borderId="1" xfId="0" applyFont="1" applyFill="1" applyBorder="1" applyAlignment="1">
      <alignment horizontal="left"/>
    </xf>
    <xf numFmtId="0" fontId="1" fillId="2" borderId="2" xfId="0" applyFont="1" applyFill="1" applyBorder="1" applyAlignment="1">
      <alignment horizontal="center"/>
    </xf>
    <xf numFmtId="0" fontId="1" fillId="2" borderId="1" xfId="0" applyFont="1" applyFill="1" applyBorder="1" applyAlignment="1">
      <alignment horizontal="left" wrapText="1"/>
    </xf>
    <xf numFmtId="0" fontId="1" fillId="2" borderId="0" xfId="0" applyFont="1" applyFill="1" applyAlignment="1">
      <alignment horizontal="center" wrapText="1"/>
    </xf>
    <xf numFmtId="0" fontId="7" fillId="7" borderId="1" xfId="0" applyFont="1" applyFill="1" applyBorder="1" applyAlignment="1">
      <alignment horizontal="center"/>
    </xf>
    <xf numFmtId="0" fontId="13" fillId="0" borderId="1" xfId="0" applyFont="1" applyBorder="1" applyAlignment="1">
      <alignment horizontal="left" vertical="top" wrapText="1"/>
    </xf>
    <xf numFmtId="0" fontId="13" fillId="2" borderId="2" xfId="0" applyFont="1" applyFill="1" applyBorder="1" applyAlignment="1">
      <alignment horizontal="left" vertical="top" wrapText="1"/>
    </xf>
    <xf numFmtId="0" fontId="13" fillId="7" borderId="1" xfId="0" applyFont="1" applyFill="1" applyBorder="1" applyAlignment="1">
      <alignment horizontal="left" vertical="top" wrapText="1"/>
    </xf>
    <xf numFmtId="0" fontId="1" fillId="2" borderId="0" xfId="0" applyFont="1" applyFill="1" applyAlignment="1">
      <alignment wrapText="1"/>
    </xf>
    <xf numFmtId="0" fontId="13" fillId="2" borderId="0" xfId="0" applyFont="1" applyFill="1" applyAlignment="1">
      <alignment horizontal="left" vertical="top" wrapText="1"/>
    </xf>
    <xf numFmtId="0" fontId="13" fillId="2" borderId="1" xfId="0" applyFont="1" applyFill="1" applyBorder="1" applyAlignment="1">
      <alignment horizontal="left" vertical="top" wrapText="1"/>
    </xf>
    <xf numFmtId="0" fontId="1" fillId="2" borderId="1" xfId="0" applyFont="1" applyFill="1" applyBorder="1" applyAlignment="1">
      <alignment wrapText="1"/>
    </xf>
    <xf numFmtId="0" fontId="8" fillId="2" borderId="2" xfId="0" applyFont="1" applyFill="1" applyBorder="1" applyAlignment="1">
      <alignment horizontal="center" wrapText="1"/>
    </xf>
    <xf numFmtId="0" fontId="7" fillId="7" borderId="2" xfId="0" applyFont="1" applyFill="1" applyBorder="1" applyAlignment="1">
      <alignment horizontal="center"/>
    </xf>
    <xf numFmtId="0" fontId="13" fillId="2" borderId="1" xfId="0" applyFont="1" applyFill="1" applyBorder="1" applyAlignment="1">
      <alignment vertical="top" wrapText="1"/>
    </xf>
    <xf numFmtId="0" fontId="13" fillId="7" borderId="1" xfId="0" applyFont="1" applyFill="1" applyBorder="1" applyAlignment="1">
      <alignment vertical="top" wrapText="1"/>
    </xf>
    <xf numFmtId="0" fontId="5" fillId="2" borderId="0" xfId="0" applyFont="1" applyFill="1"/>
    <xf numFmtId="0" fontId="6" fillId="5" borderId="0" xfId="0" applyFont="1" applyFill="1"/>
    <xf numFmtId="0" fontId="8" fillId="0" borderId="13" xfId="0" applyFont="1" applyBorder="1" applyAlignment="1">
      <alignment wrapText="1"/>
    </xf>
    <xf numFmtId="0" fontId="10" fillId="3" borderId="0" xfId="0" applyFont="1" applyFill="1" applyAlignment="1">
      <alignment horizontal="center" wrapText="1"/>
    </xf>
    <xf numFmtId="0" fontId="5" fillId="3" borderId="0" xfId="0" applyFont="1" applyFill="1" applyAlignment="1">
      <alignment horizontal="center" wrapText="1"/>
    </xf>
    <xf numFmtId="0" fontId="5" fillId="5" borderId="0" xfId="0" applyFont="1" applyFill="1" applyAlignment="1">
      <alignment horizontal="left" wrapText="1"/>
    </xf>
    <xf numFmtId="0" fontId="4" fillId="2" borderId="0" xfId="0" applyFont="1" applyFill="1" applyAlignment="1">
      <alignment horizontal="left" wrapText="1"/>
    </xf>
    <xf numFmtId="0" fontId="9" fillId="2" borderId="0" xfId="0" applyFont="1" applyFill="1" applyAlignment="1">
      <alignment horizontal="left" wrapText="1"/>
    </xf>
    <xf numFmtId="0" fontId="9" fillId="2" borderId="0" xfId="0" applyFont="1" applyFill="1" applyAlignment="1">
      <alignment horizontal="left" vertical="top" wrapText="1"/>
    </xf>
    <xf numFmtId="0" fontId="12" fillId="2" borderId="0" xfId="0" applyFont="1" applyFill="1" applyAlignment="1">
      <alignment horizontal="left" wrapText="1"/>
    </xf>
    <xf numFmtId="0" fontId="4" fillId="2" borderId="0" xfId="0" applyFont="1" applyFill="1" applyAlignment="1">
      <alignment horizontal="left" vertical="top" wrapText="1"/>
    </xf>
    <xf numFmtId="0" fontId="5" fillId="2" borderId="0" xfId="0" applyFont="1" applyFill="1" applyAlignment="1">
      <alignment horizontal="left" wrapText="1"/>
    </xf>
    <xf numFmtId="0" fontId="4" fillId="2" borderId="0" xfId="0" applyFont="1" applyFill="1" applyAlignment="1">
      <alignment wrapText="1"/>
    </xf>
    <xf numFmtId="0" fontId="4" fillId="2" borderId="0" xfId="0" applyFont="1" applyFill="1" applyAlignment="1">
      <alignment horizontal="left" vertical="center" wrapText="1"/>
    </xf>
    <xf numFmtId="0" fontId="9" fillId="2" borderId="0" xfId="0" applyFont="1" applyFill="1" applyAlignment="1">
      <alignment horizontal="center" wrapText="1"/>
    </xf>
    <xf numFmtId="0" fontId="10" fillId="3" borderId="0" xfId="0" applyFont="1" applyFill="1" applyAlignment="1">
      <alignment horizontal="center"/>
    </xf>
    <xf numFmtId="0" fontId="5" fillId="5" borderId="0" xfId="0" applyFont="1" applyFill="1" applyAlignment="1">
      <alignment horizontal="left"/>
    </xf>
    <xf numFmtId="0" fontId="10" fillId="3" borderId="0" xfId="0" applyFont="1" applyFill="1" applyAlignment="1">
      <alignment horizontal="center" vertical="center" wrapText="1"/>
    </xf>
    <xf numFmtId="0" fontId="4" fillId="2" borderId="1" xfId="0" applyFont="1" applyFill="1" applyBorder="1" applyAlignment="1">
      <alignment horizontal="left" wrapText="1"/>
    </xf>
    <xf numFmtId="0" fontId="4" fillId="2" borderId="2" xfId="0" applyFont="1" applyFill="1" applyBorder="1" applyAlignment="1">
      <alignment horizontal="left" wrapText="1"/>
    </xf>
    <xf numFmtId="0" fontId="9" fillId="2" borderId="2" xfId="0" applyFont="1" applyFill="1" applyBorder="1" applyAlignment="1">
      <alignment horizontal="left" wrapText="1"/>
    </xf>
    <xf numFmtId="0" fontId="9" fillId="2" borderId="10" xfId="0" applyFont="1" applyFill="1" applyBorder="1" applyAlignment="1">
      <alignment horizontal="left" wrapText="1"/>
    </xf>
    <xf numFmtId="0" fontId="5" fillId="12" borderId="2" xfId="0" applyFont="1" applyFill="1" applyBorder="1" applyAlignment="1">
      <alignment horizontal="center" vertical="top"/>
    </xf>
    <xf numFmtId="0" fontId="5" fillId="12" borderId="1" xfId="0" applyFont="1" applyFill="1" applyBorder="1" applyAlignment="1">
      <alignment horizontal="center" vertical="top"/>
    </xf>
    <xf numFmtId="0" fontId="5" fillId="12" borderId="3" xfId="0" applyFont="1" applyFill="1" applyBorder="1" applyAlignment="1">
      <alignment horizontal="center" vertical="top" wrapText="1"/>
    </xf>
    <xf numFmtId="0" fontId="5" fillId="12" borderId="4" xfId="0" applyFont="1" applyFill="1" applyBorder="1" applyAlignment="1">
      <alignment horizontal="center" vertical="top" wrapText="1"/>
    </xf>
    <xf numFmtId="0" fontId="5" fillId="11" borderId="1" xfId="0" applyFont="1" applyFill="1" applyBorder="1" applyAlignment="1">
      <alignment horizontal="center"/>
    </xf>
    <xf numFmtId="0" fontId="5" fillId="11" borderId="4" xfId="0" applyFont="1" applyFill="1" applyBorder="1" applyAlignment="1">
      <alignment horizontal="center"/>
    </xf>
    <xf numFmtId="0" fontId="5" fillId="3" borderId="1" xfId="0" applyFont="1" applyFill="1" applyBorder="1" applyAlignment="1">
      <alignment horizontal="center"/>
    </xf>
    <xf numFmtId="0" fontId="4" fillId="2" borderId="1" xfId="0" applyFont="1" applyFill="1" applyBorder="1" applyAlignment="1">
      <alignment horizontal="center" vertical="center"/>
    </xf>
    <xf numFmtId="0" fontId="10" fillId="3" borderId="2" xfId="0" applyFont="1" applyFill="1" applyBorder="1" applyAlignment="1">
      <alignment horizontal="center"/>
    </xf>
    <xf numFmtId="0" fontId="10" fillId="3" borderId="10" xfId="0" applyFont="1" applyFill="1" applyBorder="1" applyAlignment="1">
      <alignment horizontal="center"/>
    </xf>
    <xf numFmtId="0" fontId="10" fillId="3" borderId="3" xfId="0" applyFont="1" applyFill="1" applyBorder="1" applyAlignment="1">
      <alignment horizontal="center"/>
    </xf>
    <xf numFmtId="0" fontId="4" fillId="2" borderId="1" xfId="0" applyFont="1" applyFill="1" applyBorder="1" applyAlignment="1">
      <alignment horizontal="left"/>
    </xf>
    <xf numFmtId="0" fontId="4" fillId="2" borderId="1" xfId="0" applyFont="1" applyFill="1" applyBorder="1" applyAlignment="1">
      <alignment horizontal="left" vertical="top" wrapText="1"/>
    </xf>
    <xf numFmtId="0" fontId="3" fillId="2" borderId="0" xfId="0" applyFont="1" applyFill="1" applyAlignment="1">
      <alignment horizontal="center" wrapText="1"/>
    </xf>
    <xf numFmtId="0" fontId="20" fillId="12" borderId="5" xfId="0" applyFont="1" applyFill="1" applyBorder="1" applyAlignment="1">
      <alignment horizontal="center" wrapText="1"/>
    </xf>
    <xf numFmtId="0" fontId="5" fillId="12" borderId="8" xfId="0" applyFont="1" applyFill="1" applyBorder="1" applyAlignment="1">
      <alignment horizontal="center"/>
    </xf>
    <xf numFmtId="0" fontId="5" fillId="12" borderId="0" xfId="0" applyFont="1" applyFill="1" applyAlignment="1">
      <alignment horizontal="center"/>
    </xf>
    <xf numFmtId="0" fontId="5" fillId="12" borderId="9" xfId="0" applyFont="1" applyFill="1" applyBorder="1" applyAlignment="1">
      <alignment horizontal="center"/>
    </xf>
    <xf numFmtId="0" fontId="5" fillId="4" borderId="0" xfId="0" applyFont="1" applyFill="1" applyAlignment="1">
      <alignment horizontal="center" vertical="center"/>
    </xf>
    <xf numFmtId="0" fontId="10" fillId="3" borderId="1" xfId="0" applyFont="1" applyFill="1" applyBorder="1" applyAlignment="1">
      <alignment horizontal="center" vertical="center"/>
    </xf>
    <xf numFmtId="0" fontId="12" fillId="6" borderId="1" xfId="0" applyFont="1" applyFill="1" applyBorder="1" applyAlignment="1">
      <alignment horizontal="center"/>
    </xf>
    <xf numFmtId="0" fontId="7" fillId="6" borderId="1" xfId="0" applyFont="1" applyFill="1" applyBorder="1" applyAlignment="1">
      <alignment horizontal="center"/>
    </xf>
    <xf numFmtId="0" fontId="7" fillId="2" borderId="0" xfId="0" applyFont="1" applyFill="1" applyAlignment="1">
      <alignment horizontal="center"/>
    </xf>
    <xf numFmtId="0" fontId="5" fillId="3" borderId="0" xfId="0" applyFont="1" applyFill="1" applyAlignment="1">
      <alignment horizontal="center"/>
    </xf>
    <xf numFmtId="0" fontId="15" fillId="3" borderId="0" xfId="0" applyFont="1" applyFill="1" applyAlignment="1">
      <alignment horizontal="left"/>
    </xf>
    <xf numFmtId="0" fontId="17" fillId="3" borderId="0" xfId="0" applyFont="1" applyFill="1" applyAlignment="1">
      <alignment horizontal="left"/>
    </xf>
    <xf numFmtId="0" fontId="16" fillId="2" borderId="0" xfId="0" applyFont="1" applyFill="1" applyAlignment="1">
      <alignment horizontal="center"/>
    </xf>
    <xf numFmtId="0" fontId="17" fillId="3" borderId="0" xfId="0" applyFont="1" applyFill="1"/>
    <xf numFmtId="165" fontId="18" fillId="10" borderId="0" xfId="0" applyNumberFormat="1" applyFont="1" applyFill="1" applyAlignment="1">
      <alignment horizontal="left"/>
    </xf>
    <xf numFmtId="166" fontId="19" fillId="10" borderId="0" xfId="0" applyNumberFormat="1" applyFont="1" applyFill="1" applyAlignment="1">
      <alignment horizontal="left"/>
    </xf>
    <xf numFmtId="0" fontId="16" fillId="8" borderId="0" xfId="0" applyFont="1" applyFill="1" applyAlignment="1">
      <alignment horizontal="center" wrapText="1"/>
    </xf>
    <xf numFmtId="0" fontId="11" fillId="2" borderId="0" xfId="0" applyFont="1" applyFill="1" applyAlignment="1">
      <alignment horizontal="left" wrapText="1"/>
    </xf>
  </cellXfs>
  <cellStyles count="2">
    <cellStyle name="Currency" xfId="1" builtinId="4"/>
    <cellStyle name="Normal" xfId="0" builtinId="0"/>
  </cellStyles>
  <dxfs count="7">
    <dxf>
      <font>
        <b/>
        <i val="0"/>
        <color auto="1"/>
      </font>
    </dxf>
    <dxf>
      <fill>
        <patternFill>
          <bgColor theme="9" tint="0.79998168889431442"/>
        </patternFill>
      </fill>
    </dxf>
    <dxf>
      <font>
        <color theme="0"/>
      </font>
    </dxf>
    <dxf>
      <font>
        <b/>
        <i val="0"/>
        <strike val="0"/>
      </font>
      <fill>
        <patternFill patternType="none">
          <bgColor auto="1"/>
        </patternFill>
      </fill>
    </dxf>
    <dxf>
      <font>
        <b/>
        <i val="0"/>
        <strike val="0"/>
      </font>
      <fill>
        <patternFill patternType="none">
          <bgColor auto="1"/>
        </patternFill>
      </fill>
    </dxf>
    <dxf>
      <font>
        <b/>
        <i val="0"/>
        <strike val="0"/>
        <color theme="0"/>
      </font>
      <fill>
        <patternFill>
          <bgColor theme="5"/>
        </patternFill>
      </fill>
    </dxf>
    <dxf>
      <font>
        <b/>
        <i val="0"/>
        <strike val="0"/>
        <color theme="0"/>
      </font>
      <fill>
        <patternFill>
          <bgColor theme="4" tint="0.39994506668294322"/>
        </patternFill>
      </fill>
    </dxf>
  </dxfs>
  <tableStyles count="0" defaultTableStyle="TableStyleMedium2" defaultPivotStyle="PivotStyleLight16"/>
  <colors>
    <mruColors>
      <color rgb="FFF2F2F2"/>
      <color rgb="FF4472C4"/>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fmlaLink="B4" lockText="1" noThreeD="1"/>
</file>

<file path=xl/ctrlProps/ctrlProp10.xml><?xml version="1.0" encoding="utf-8"?>
<formControlPr xmlns="http://schemas.microsoft.com/office/spreadsheetml/2009/9/main" objectType="CheckBox" fmlaLink="B13" lockText="1" noThreeD="1"/>
</file>

<file path=xl/ctrlProps/ctrlProp11.xml><?xml version="1.0" encoding="utf-8"?>
<formControlPr xmlns="http://schemas.microsoft.com/office/spreadsheetml/2009/9/main" objectType="CheckBox" fmlaLink="B14" lockText="1" noThreeD="1"/>
</file>

<file path=xl/ctrlProps/ctrlProp12.xml><?xml version="1.0" encoding="utf-8"?>
<formControlPr xmlns="http://schemas.microsoft.com/office/spreadsheetml/2009/9/main" objectType="CheckBox" fmlaLink="B15" lockText="1" noThreeD="1"/>
</file>

<file path=xl/ctrlProps/ctrlProp13.xml><?xml version="1.0" encoding="utf-8"?>
<formControlPr xmlns="http://schemas.microsoft.com/office/spreadsheetml/2009/9/main" objectType="CheckBox" fmlaLink="B16" lockText="1" noThreeD="1"/>
</file>

<file path=xl/ctrlProps/ctrlProp14.xml><?xml version="1.0" encoding="utf-8"?>
<formControlPr xmlns="http://schemas.microsoft.com/office/spreadsheetml/2009/9/main" objectType="CheckBox" fmlaLink="B17" lockText="1" noThreeD="1"/>
</file>

<file path=xl/ctrlProps/ctrlProp15.xml><?xml version="1.0" encoding="utf-8"?>
<formControlPr xmlns="http://schemas.microsoft.com/office/spreadsheetml/2009/9/main" objectType="CheckBox" fmlaLink="B18" lockText="1" noThreeD="1"/>
</file>

<file path=xl/ctrlProps/ctrlProp16.xml><?xml version="1.0" encoding="utf-8"?>
<formControlPr xmlns="http://schemas.microsoft.com/office/spreadsheetml/2009/9/main" objectType="CheckBox" fmlaLink="B19" lockText="1" noThreeD="1"/>
</file>

<file path=xl/ctrlProps/ctrlProp17.xml><?xml version="1.0" encoding="utf-8"?>
<formControlPr xmlns="http://schemas.microsoft.com/office/spreadsheetml/2009/9/main" objectType="CheckBox" fmlaLink="B20" lockText="1" noThreeD="1"/>
</file>

<file path=xl/ctrlProps/ctrlProp18.xml><?xml version="1.0" encoding="utf-8"?>
<formControlPr xmlns="http://schemas.microsoft.com/office/spreadsheetml/2009/9/main" objectType="CheckBox" fmlaLink="B21" lockText="1" noThreeD="1"/>
</file>

<file path=xl/ctrlProps/ctrlProp19.xml><?xml version="1.0" encoding="utf-8"?>
<formControlPr xmlns="http://schemas.microsoft.com/office/spreadsheetml/2009/9/main" objectType="CheckBox" fmlaLink="B22" lockText="1" noThreeD="1"/>
</file>

<file path=xl/ctrlProps/ctrlProp2.xml><?xml version="1.0" encoding="utf-8"?>
<formControlPr xmlns="http://schemas.microsoft.com/office/spreadsheetml/2009/9/main" objectType="CheckBox" fmlaLink="B5" lockText="1" noThreeD="1"/>
</file>

<file path=xl/ctrlProps/ctrlProp20.xml><?xml version="1.0" encoding="utf-8"?>
<formControlPr xmlns="http://schemas.microsoft.com/office/spreadsheetml/2009/9/main" objectType="CheckBox" fmlaLink="B23" lockText="1" noThreeD="1"/>
</file>

<file path=xl/ctrlProps/ctrlProp21.xml><?xml version="1.0" encoding="utf-8"?>
<formControlPr xmlns="http://schemas.microsoft.com/office/spreadsheetml/2009/9/main" objectType="CheckBox" fmlaLink="B24" lockText="1" noThreeD="1"/>
</file>

<file path=xl/ctrlProps/ctrlProp22.xml><?xml version="1.0" encoding="utf-8"?>
<formControlPr xmlns="http://schemas.microsoft.com/office/spreadsheetml/2009/9/main" objectType="CheckBox" fmlaLink="B25" lockText="1" noThreeD="1"/>
</file>

<file path=xl/ctrlProps/ctrlProp23.xml><?xml version="1.0" encoding="utf-8"?>
<formControlPr xmlns="http://schemas.microsoft.com/office/spreadsheetml/2009/9/main" objectType="CheckBox" fmlaLink="B26" lockText="1" noThreeD="1"/>
</file>

<file path=xl/ctrlProps/ctrlProp24.xml><?xml version="1.0" encoding="utf-8"?>
<formControlPr xmlns="http://schemas.microsoft.com/office/spreadsheetml/2009/9/main" objectType="CheckBox" fmlaLink="B27" lockText="1" noThreeD="1"/>
</file>

<file path=xl/ctrlProps/ctrlProp25.xml><?xml version="1.0" encoding="utf-8"?>
<formControlPr xmlns="http://schemas.microsoft.com/office/spreadsheetml/2009/9/main" objectType="CheckBox" fmlaLink="B28" lockText="1" noThreeD="1"/>
</file>

<file path=xl/ctrlProps/ctrlProp26.xml><?xml version="1.0" encoding="utf-8"?>
<formControlPr xmlns="http://schemas.microsoft.com/office/spreadsheetml/2009/9/main" objectType="CheckBox" fmlaLink="B24" lockText="1" noThreeD="1"/>
</file>

<file path=xl/ctrlProps/ctrlProp27.xml><?xml version="1.0" encoding="utf-8"?>
<formControlPr xmlns="http://schemas.microsoft.com/office/spreadsheetml/2009/9/main" objectType="CheckBox" fmlaLink="$B$3" lockText="1" noThreeD="1"/>
</file>

<file path=xl/ctrlProps/ctrlProp28.xml><?xml version="1.0" encoding="utf-8"?>
<formControlPr xmlns="http://schemas.microsoft.com/office/spreadsheetml/2009/9/main" objectType="CheckBox" fmlaLink="$B$4" lockText="1" noThreeD="1"/>
</file>

<file path=xl/ctrlProps/ctrlProp29.xml><?xml version="1.0" encoding="utf-8"?>
<formControlPr xmlns="http://schemas.microsoft.com/office/spreadsheetml/2009/9/main" objectType="CheckBox" fmlaLink="$B$5" lockText="1" noThreeD="1"/>
</file>

<file path=xl/ctrlProps/ctrlProp3.xml><?xml version="1.0" encoding="utf-8"?>
<formControlPr xmlns="http://schemas.microsoft.com/office/spreadsheetml/2009/9/main" objectType="CheckBox" fmlaLink="B6" lockText="1" noThreeD="1"/>
</file>

<file path=xl/ctrlProps/ctrlProp30.xml><?xml version="1.0" encoding="utf-8"?>
<formControlPr xmlns="http://schemas.microsoft.com/office/spreadsheetml/2009/9/main" objectType="CheckBox" fmlaLink="$B$6" lockText="1" noThreeD="1"/>
</file>

<file path=xl/ctrlProps/ctrlProp31.xml><?xml version="1.0" encoding="utf-8"?>
<formControlPr xmlns="http://schemas.microsoft.com/office/spreadsheetml/2009/9/main" objectType="CheckBox" fmlaLink="$B$7" lockText="1" noThreeD="1"/>
</file>

<file path=xl/ctrlProps/ctrlProp32.xml><?xml version="1.0" encoding="utf-8"?>
<formControlPr xmlns="http://schemas.microsoft.com/office/spreadsheetml/2009/9/main" objectType="CheckBox" fmlaLink="$B$8" lockText="1" noThreeD="1"/>
</file>

<file path=xl/ctrlProps/ctrlProp33.xml><?xml version="1.0" encoding="utf-8"?>
<formControlPr xmlns="http://schemas.microsoft.com/office/spreadsheetml/2009/9/main" objectType="CheckBox" fmlaLink="$B$9" lockText="1" noThreeD="1"/>
</file>

<file path=xl/ctrlProps/ctrlProp34.xml><?xml version="1.0" encoding="utf-8"?>
<formControlPr xmlns="http://schemas.microsoft.com/office/spreadsheetml/2009/9/main" objectType="CheckBox" fmlaLink="$B$10" lockText="1" noThreeD="1"/>
</file>

<file path=xl/ctrlProps/ctrlProp35.xml><?xml version="1.0" encoding="utf-8"?>
<formControlPr xmlns="http://schemas.microsoft.com/office/spreadsheetml/2009/9/main" objectType="CheckBox" fmlaLink="$B$11" lockText="1" noThreeD="1"/>
</file>

<file path=xl/ctrlProps/ctrlProp36.xml><?xml version="1.0" encoding="utf-8"?>
<formControlPr xmlns="http://schemas.microsoft.com/office/spreadsheetml/2009/9/main" objectType="CheckBox" fmlaLink="$B$12" lockText="1" noThreeD="1"/>
</file>

<file path=xl/ctrlProps/ctrlProp37.xml><?xml version="1.0" encoding="utf-8"?>
<formControlPr xmlns="http://schemas.microsoft.com/office/spreadsheetml/2009/9/main" objectType="CheckBox" fmlaLink="$B$13" lockText="1" noThreeD="1"/>
</file>

<file path=xl/ctrlProps/ctrlProp38.xml><?xml version="1.0" encoding="utf-8"?>
<formControlPr xmlns="http://schemas.microsoft.com/office/spreadsheetml/2009/9/main" objectType="CheckBox" fmlaLink="$B$14" lockText="1" noThreeD="1"/>
</file>

<file path=xl/ctrlProps/ctrlProp39.xml><?xml version="1.0" encoding="utf-8"?>
<formControlPr xmlns="http://schemas.microsoft.com/office/spreadsheetml/2009/9/main" objectType="CheckBox" fmlaLink="$B$15" lockText="1" noThreeD="1"/>
</file>

<file path=xl/ctrlProps/ctrlProp4.xml><?xml version="1.0" encoding="utf-8"?>
<formControlPr xmlns="http://schemas.microsoft.com/office/spreadsheetml/2009/9/main" objectType="CheckBox" fmlaLink="B7" lockText="1" noThreeD="1"/>
</file>

<file path=xl/ctrlProps/ctrlProp40.xml><?xml version="1.0" encoding="utf-8"?>
<formControlPr xmlns="http://schemas.microsoft.com/office/spreadsheetml/2009/9/main" objectType="CheckBox" fmlaLink="$B$16" lockText="1" noThreeD="1"/>
</file>

<file path=xl/ctrlProps/ctrlProp41.xml><?xml version="1.0" encoding="utf-8"?>
<formControlPr xmlns="http://schemas.microsoft.com/office/spreadsheetml/2009/9/main" objectType="CheckBox" fmlaLink="$B$17" lockText="1" noThreeD="1"/>
</file>

<file path=xl/ctrlProps/ctrlProp42.xml><?xml version="1.0" encoding="utf-8"?>
<formControlPr xmlns="http://schemas.microsoft.com/office/spreadsheetml/2009/9/main" objectType="CheckBox" fmlaLink="$B$18" lockText="1" noThreeD="1"/>
</file>

<file path=xl/ctrlProps/ctrlProp43.xml><?xml version="1.0" encoding="utf-8"?>
<formControlPr xmlns="http://schemas.microsoft.com/office/spreadsheetml/2009/9/main" objectType="CheckBox" fmlaLink="$C$6" lockText="1" noThreeD="1"/>
</file>

<file path=xl/ctrlProps/ctrlProp44.xml><?xml version="1.0" encoding="utf-8"?>
<formControlPr xmlns="http://schemas.microsoft.com/office/spreadsheetml/2009/9/main" objectType="CheckBox" fmlaLink="$C$7" lockText="1" noThreeD="1"/>
</file>

<file path=xl/ctrlProps/ctrlProp45.xml><?xml version="1.0" encoding="utf-8"?>
<formControlPr xmlns="http://schemas.microsoft.com/office/spreadsheetml/2009/9/main" objectType="CheckBox" fmlaLink="$C$8" lockText="1" noThreeD="1"/>
</file>

<file path=xl/ctrlProps/ctrlProp46.xml><?xml version="1.0" encoding="utf-8"?>
<formControlPr xmlns="http://schemas.microsoft.com/office/spreadsheetml/2009/9/main" objectType="CheckBox" fmlaLink="$C$9" lockText="1" noThreeD="1"/>
</file>

<file path=xl/ctrlProps/ctrlProp47.xml><?xml version="1.0" encoding="utf-8"?>
<formControlPr xmlns="http://schemas.microsoft.com/office/spreadsheetml/2009/9/main" objectType="CheckBox" fmlaLink="$C$10" lockText="1" noThreeD="1"/>
</file>

<file path=xl/ctrlProps/ctrlProp48.xml><?xml version="1.0" encoding="utf-8"?>
<formControlPr xmlns="http://schemas.microsoft.com/office/spreadsheetml/2009/9/main" objectType="CheckBox" fmlaLink="$C$11" lockText="1" noThreeD="1"/>
</file>

<file path=xl/ctrlProps/ctrlProp49.xml><?xml version="1.0" encoding="utf-8"?>
<formControlPr xmlns="http://schemas.microsoft.com/office/spreadsheetml/2009/9/main" objectType="CheckBox" fmlaLink="$C$12" lockText="1" noThreeD="1"/>
</file>

<file path=xl/ctrlProps/ctrlProp5.xml><?xml version="1.0" encoding="utf-8"?>
<formControlPr xmlns="http://schemas.microsoft.com/office/spreadsheetml/2009/9/main" objectType="CheckBox" fmlaLink="B8" lockText="1" noThreeD="1"/>
</file>

<file path=xl/ctrlProps/ctrlProp50.xml><?xml version="1.0" encoding="utf-8"?>
<formControlPr xmlns="http://schemas.microsoft.com/office/spreadsheetml/2009/9/main" objectType="CheckBox" fmlaLink="$C$13" lockText="1" noThreeD="1"/>
</file>

<file path=xl/ctrlProps/ctrlProp51.xml><?xml version="1.0" encoding="utf-8"?>
<formControlPr xmlns="http://schemas.microsoft.com/office/spreadsheetml/2009/9/main" objectType="CheckBox" fmlaLink="$C$14" lockText="1" noThreeD="1"/>
</file>

<file path=xl/ctrlProps/ctrlProp52.xml><?xml version="1.0" encoding="utf-8"?>
<formControlPr xmlns="http://schemas.microsoft.com/office/spreadsheetml/2009/9/main" objectType="CheckBox" fmlaLink="$C$15" lockText="1" noThreeD="1"/>
</file>

<file path=xl/ctrlProps/ctrlProp53.xml><?xml version="1.0" encoding="utf-8"?>
<formControlPr xmlns="http://schemas.microsoft.com/office/spreadsheetml/2009/9/main" objectType="CheckBox" fmlaLink="$C$16" lockText="1" noThreeD="1"/>
</file>

<file path=xl/ctrlProps/ctrlProp54.xml><?xml version="1.0" encoding="utf-8"?>
<formControlPr xmlns="http://schemas.microsoft.com/office/spreadsheetml/2009/9/main" objectType="CheckBox" fmlaLink="$C$17" lockText="1" noThreeD="1"/>
</file>

<file path=xl/ctrlProps/ctrlProp55.xml><?xml version="1.0" encoding="utf-8"?>
<formControlPr xmlns="http://schemas.microsoft.com/office/spreadsheetml/2009/9/main" objectType="CheckBox" fmlaLink="$C$18" lockText="1" noThreeD="1"/>
</file>

<file path=xl/ctrlProps/ctrlProp56.xml><?xml version="1.0" encoding="utf-8"?>
<formControlPr xmlns="http://schemas.microsoft.com/office/spreadsheetml/2009/9/main" objectType="CheckBox" fmlaLink="$E$3" lockText="1" noThreeD="1"/>
</file>

<file path=xl/ctrlProps/ctrlProp57.xml><?xml version="1.0" encoding="utf-8"?>
<formControlPr xmlns="http://schemas.microsoft.com/office/spreadsheetml/2009/9/main" objectType="CheckBox" fmlaLink="$E$4" lockText="1" noThreeD="1"/>
</file>

<file path=xl/ctrlProps/ctrlProp58.xml><?xml version="1.0" encoding="utf-8"?>
<formControlPr xmlns="http://schemas.microsoft.com/office/spreadsheetml/2009/9/main" objectType="CheckBox" fmlaLink="$E$5" lockText="1" noThreeD="1"/>
</file>

<file path=xl/ctrlProps/ctrlProp59.xml><?xml version="1.0" encoding="utf-8"?>
<formControlPr xmlns="http://schemas.microsoft.com/office/spreadsheetml/2009/9/main" objectType="CheckBox" fmlaLink="$E$6" lockText="1" noThreeD="1"/>
</file>

<file path=xl/ctrlProps/ctrlProp6.xml><?xml version="1.0" encoding="utf-8"?>
<formControlPr xmlns="http://schemas.microsoft.com/office/spreadsheetml/2009/9/main" objectType="CheckBox" fmlaLink="B9" lockText="1" noThreeD="1"/>
</file>

<file path=xl/ctrlProps/ctrlProp60.xml><?xml version="1.0" encoding="utf-8"?>
<formControlPr xmlns="http://schemas.microsoft.com/office/spreadsheetml/2009/9/main" objectType="CheckBox" fmlaLink="$E$7" lockText="1" noThreeD="1"/>
</file>

<file path=xl/ctrlProps/ctrlProp61.xml><?xml version="1.0" encoding="utf-8"?>
<formControlPr xmlns="http://schemas.microsoft.com/office/spreadsheetml/2009/9/main" objectType="CheckBox" fmlaLink="$E$8" lockText="1" noThreeD="1"/>
</file>

<file path=xl/ctrlProps/ctrlProp62.xml><?xml version="1.0" encoding="utf-8"?>
<formControlPr xmlns="http://schemas.microsoft.com/office/spreadsheetml/2009/9/main" objectType="CheckBox" fmlaLink="$E$9" lockText="1" noThreeD="1"/>
</file>

<file path=xl/ctrlProps/ctrlProp63.xml><?xml version="1.0" encoding="utf-8"?>
<formControlPr xmlns="http://schemas.microsoft.com/office/spreadsheetml/2009/9/main" objectType="CheckBox" fmlaLink="$E$10" lockText="1" noThreeD="1"/>
</file>

<file path=xl/ctrlProps/ctrlProp64.xml><?xml version="1.0" encoding="utf-8"?>
<formControlPr xmlns="http://schemas.microsoft.com/office/spreadsheetml/2009/9/main" objectType="CheckBox" fmlaLink="$E$11" lockText="1" noThreeD="1"/>
</file>

<file path=xl/ctrlProps/ctrlProp65.xml><?xml version="1.0" encoding="utf-8"?>
<formControlPr xmlns="http://schemas.microsoft.com/office/spreadsheetml/2009/9/main" objectType="CheckBox" fmlaLink="$E$12" lockText="1" noThreeD="1"/>
</file>

<file path=xl/ctrlProps/ctrlProp66.xml><?xml version="1.0" encoding="utf-8"?>
<formControlPr xmlns="http://schemas.microsoft.com/office/spreadsheetml/2009/9/main" objectType="CheckBox" fmlaLink="$E$13" lockText="1" noThreeD="1"/>
</file>

<file path=xl/ctrlProps/ctrlProp67.xml><?xml version="1.0" encoding="utf-8"?>
<formControlPr xmlns="http://schemas.microsoft.com/office/spreadsheetml/2009/9/main" objectType="CheckBox" fmlaLink="$E$14" lockText="1" noThreeD="1"/>
</file>

<file path=xl/ctrlProps/ctrlProp68.xml><?xml version="1.0" encoding="utf-8"?>
<formControlPr xmlns="http://schemas.microsoft.com/office/spreadsheetml/2009/9/main" objectType="CheckBox" fmlaLink="$E$15" lockText="1" noThreeD="1"/>
</file>

<file path=xl/ctrlProps/ctrlProp69.xml><?xml version="1.0" encoding="utf-8"?>
<formControlPr xmlns="http://schemas.microsoft.com/office/spreadsheetml/2009/9/main" objectType="CheckBox" fmlaLink="$E$16" lockText="1" noThreeD="1"/>
</file>

<file path=xl/ctrlProps/ctrlProp7.xml><?xml version="1.0" encoding="utf-8"?>
<formControlPr xmlns="http://schemas.microsoft.com/office/spreadsheetml/2009/9/main" objectType="CheckBox" fmlaLink="B10" lockText="1" noThreeD="1"/>
</file>

<file path=xl/ctrlProps/ctrlProp70.xml><?xml version="1.0" encoding="utf-8"?>
<formControlPr xmlns="http://schemas.microsoft.com/office/spreadsheetml/2009/9/main" objectType="CheckBox" fmlaLink="$E$17" lockText="1" noThreeD="1"/>
</file>

<file path=xl/ctrlProps/ctrlProp71.xml><?xml version="1.0" encoding="utf-8"?>
<formControlPr xmlns="http://schemas.microsoft.com/office/spreadsheetml/2009/9/main" objectType="CheckBox" fmlaLink="$E$18" lockText="1" noThreeD="1"/>
</file>

<file path=xl/ctrlProps/ctrlProp72.xml><?xml version="1.0" encoding="utf-8"?>
<formControlPr xmlns="http://schemas.microsoft.com/office/spreadsheetml/2009/9/main" objectType="CheckBox" fmlaLink="$C$3" lockText="1" noThreeD="1"/>
</file>

<file path=xl/ctrlProps/ctrlProp73.xml><?xml version="1.0" encoding="utf-8"?>
<formControlPr xmlns="http://schemas.microsoft.com/office/spreadsheetml/2009/9/main" objectType="CheckBox" fmlaLink="$C$4" lockText="1" noThreeD="1"/>
</file>

<file path=xl/ctrlProps/ctrlProp74.xml><?xml version="1.0" encoding="utf-8"?>
<formControlPr xmlns="http://schemas.microsoft.com/office/spreadsheetml/2009/9/main" objectType="CheckBox" fmlaLink="$C$5" lockText="1" noThreeD="1"/>
</file>

<file path=xl/ctrlProps/ctrlProp75.xml><?xml version="1.0" encoding="utf-8"?>
<formControlPr xmlns="http://schemas.microsoft.com/office/spreadsheetml/2009/9/main" objectType="CheckBox" fmlaLink="$D$3" lockText="1" noThreeD="1"/>
</file>

<file path=xl/ctrlProps/ctrlProp76.xml><?xml version="1.0" encoding="utf-8"?>
<formControlPr xmlns="http://schemas.microsoft.com/office/spreadsheetml/2009/9/main" objectType="CheckBox" fmlaLink="$D$4" lockText="1" noThreeD="1"/>
</file>

<file path=xl/ctrlProps/ctrlProp77.xml><?xml version="1.0" encoding="utf-8"?>
<formControlPr xmlns="http://schemas.microsoft.com/office/spreadsheetml/2009/9/main" objectType="CheckBox" fmlaLink="$D$5" lockText="1" noThreeD="1"/>
</file>

<file path=xl/ctrlProps/ctrlProp78.xml><?xml version="1.0" encoding="utf-8"?>
<formControlPr xmlns="http://schemas.microsoft.com/office/spreadsheetml/2009/9/main" objectType="CheckBox" fmlaLink="$D$6" lockText="1" noThreeD="1"/>
</file>

<file path=xl/ctrlProps/ctrlProp79.xml><?xml version="1.0" encoding="utf-8"?>
<formControlPr xmlns="http://schemas.microsoft.com/office/spreadsheetml/2009/9/main" objectType="CheckBox" fmlaLink="$D$7" lockText="1" noThreeD="1"/>
</file>

<file path=xl/ctrlProps/ctrlProp8.xml><?xml version="1.0" encoding="utf-8"?>
<formControlPr xmlns="http://schemas.microsoft.com/office/spreadsheetml/2009/9/main" objectType="CheckBox" fmlaLink="B11" lockText="1" noThreeD="1"/>
</file>

<file path=xl/ctrlProps/ctrlProp80.xml><?xml version="1.0" encoding="utf-8"?>
<formControlPr xmlns="http://schemas.microsoft.com/office/spreadsheetml/2009/9/main" objectType="CheckBox" fmlaLink="$D$8" lockText="1" noThreeD="1"/>
</file>

<file path=xl/ctrlProps/ctrlProp81.xml><?xml version="1.0" encoding="utf-8"?>
<formControlPr xmlns="http://schemas.microsoft.com/office/spreadsheetml/2009/9/main" objectType="CheckBox" fmlaLink="$D$9" lockText="1" noThreeD="1"/>
</file>

<file path=xl/ctrlProps/ctrlProp82.xml><?xml version="1.0" encoding="utf-8"?>
<formControlPr xmlns="http://schemas.microsoft.com/office/spreadsheetml/2009/9/main" objectType="CheckBox" fmlaLink="$D$10" lockText="1" noThreeD="1"/>
</file>

<file path=xl/ctrlProps/ctrlProp83.xml><?xml version="1.0" encoding="utf-8"?>
<formControlPr xmlns="http://schemas.microsoft.com/office/spreadsheetml/2009/9/main" objectType="CheckBox" fmlaLink="$D$11" lockText="1" noThreeD="1"/>
</file>

<file path=xl/ctrlProps/ctrlProp84.xml><?xml version="1.0" encoding="utf-8"?>
<formControlPr xmlns="http://schemas.microsoft.com/office/spreadsheetml/2009/9/main" objectType="CheckBox" fmlaLink="$D$12" lockText="1" noThreeD="1"/>
</file>

<file path=xl/ctrlProps/ctrlProp85.xml><?xml version="1.0" encoding="utf-8"?>
<formControlPr xmlns="http://schemas.microsoft.com/office/spreadsheetml/2009/9/main" objectType="CheckBox" fmlaLink="$D$13" lockText="1" noThreeD="1"/>
</file>

<file path=xl/ctrlProps/ctrlProp86.xml><?xml version="1.0" encoding="utf-8"?>
<formControlPr xmlns="http://schemas.microsoft.com/office/spreadsheetml/2009/9/main" objectType="CheckBox" fmlaLink="$D$14" lockText="1" noThreeD="1"/>
</file>

<file path=xl/ctrlProps/ctrlProp87.xml><?xml version="1.0" encoding="utf-8"?>
<formControlPr xmlns="http://schemas.microsoft.com/office/spreadsheetml/2009/9/main" objectType="CheckBox" fmlaLink="$D$15" lockText="1" noThreeD="1"/>
</file>

<file path=xl/ctrlProps/ctrlProp88.xml><?xml version="1.0" encoding="utf-8"?>
<formControlPr xmlns="http://schemas.microsoft.com/office/spreadsheetml/2009/9/main" objectType="CheckBox" fmlaLink="$D$16" lockText="1" noThreeD="1"/>
</file>

<file path=xl/ctrlProps/ctrlProp89.xml><?xml version="1.0" encoding="utf-8"?>
<formControlPr xmlns="http://schemas.microsoft.com/office/spreadsheetml/2009/9/main" objectType="CheckBox" fmlaLink="$D$17" lockText="1" noThreeD="1"/>
</file>

<file path=xl/ctrlProps/ctrlProp9.xml><?xml version="1.0" encoding="utf-8"?>
<formControlPr xmlns="http://schemas.microsoft.com/office/spreadsheetml/2009/9/main" objectType="CheckBox" fmlaLink="B12" lockText="1" noThreeD="1"/>
</file>

<file path=xl/ctrlProps/ctrlProp90.xml><?xml version="1.0" encoding="utf-8"?>
<formControlPr xmlns="http://schemas.microsoft.com/office/spreadsheetml/2009/9/main" objectType="CheckBox" fmlaLink="$D$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324394</xdr:colOff>
      <xdr:row>0</xdr:row>
      <xdr:rowOff>76200</xdr:rowOff>
    </xdr:from>
    <xdr:to>
      <xdr:col>2</xdr:col>
      <xdr:colOff>2289640</xdr:colOff>
      <xdr:row>0</xdr:row>
      <xdr:rowOff>1086358</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4394" y="76200"/>
          <a:ext cx="4524296" cy="10101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944880</xdr:colOff>
      <xdr:row>5</xdr:row>
      <xdr:rowOff>163665</xdr:rowOff>
    </xdr:from>
    <xdr:to>
      <xdr:col>3</xdr:col>
      <xdr:colOff>1363980</xdr:colOff>
      <xdr:row>57</xdr:row>
      <xdr:rowOff>11178</xdr:rowOff>
    </xdr:to>
    <xdr:pic>
      <xdr:nvPicPr>
        <xdr:cNvPr id="5" name="Picture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4880" y="1489545"/>
          <a:ext cx="10645140" cy="944871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946150</xdr:colOff>
          <xdr:row>3</xdr:row>
          <xdr:rowOff>82550</xdr:rowOff>
        </xdr:from>
        <xdr:to>
          <xdr:col>1</xdr:col>
          <xdr:colOff>1168400</xdr:colOff>
          <xdr:row>3</xdr:row>
          <xdr:rowOff>387350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2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4</xdr:row>
          <xdr:rowOff>215900</xdr:rowOff>
        </xdr:from>
        <xdr:to>
          <xdr:col>1</xdr:col>
          <xdr:colOff>1168400</xdr:colOff>
          <xdr:row>4</xdr:row>
          <xdr:rowOff>520700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2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5</xdr:row>
          <xdr:rowOff>184150</xdr:rowOff>
        </xdr:from>
        <xdr:to>
          <xdr:col>1</xdr:col>
          <xdr:colOff>1168400</xdr:colOff>
          <xdr:row>6</xdr:row>
          <xdr:rowOff>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2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6</xdr:row>
          <xdr:rowOff>63500</xdr:rowOff>
        </xdr:from>
        <xdr:to>
          <xdr:col>1</xdr:col>
          <xdr:colOff>1168400</xdr:colOff>
          <xdr:row>6</xdr:row>
          <xdr:rowOff>368300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2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7</xdr:row>
          <xdr:rowOff>82550</xdr:rowOff>
        </xdr:from>
        <xdr:to>
          <xdr:col>1</xdr:col>
          <xdr:colOff>1168400</xdr:colOff>
          <xdr:row>7</xdr:row>
          <xdr:rowOff>387350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2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8</xdr:row>
          <xdr:rowOff>177800</xdr:rowOff>
        </xdr:from>
        <xdr:to>
          <xdr:col>1</xdr:col>
          <xdr:colOff>1168400</xdr:colOff>
          <xdr:row>8</xdr:row>
          <xdr:rowOff>482600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2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9</xdr:row>
          <xdr:rowOff>260350</xdr:rowOff>
        </xdr:from>
        <xdr:to>
          <xdr:col>1</xdr:col>
          <xdr:colOff>1168400</xdr:colOff>
          <xdr:row>9</xdr:row>
          <xdr:rowOff>565150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2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10</xdr:row>
          <xdr:rowOff>101600</xdr:rowOff>
        </xdr:from>
        <xdr:to>
          <xdr:col>1</xdr:col>
          <xdr:colOff>1168400</xdr:colOff>
          <xdr:row>10</xdr:row>
          <xdr:rowOff>406400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2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11</xdr:row>
          <xdr:rowOff>317500</xdr:rowOff>
        </xdr:from>
        <xdr:to>
          <xdr:col>1</xdr:col>
          <xdr:colOff>1181100</xdr:colOff>
          <xdr:row>11</xdr:row>
          <xdr:rowOff>635000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2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12</xdr:row>
          <xdr:rowOff>101600</xdr:rowOff>
        </xdr:from>
        <xdr:to>
          <xdr:col>1</xdr:col>
          <xdr:colOff>1168400</xdr:colOff>
          <xdr:row>12</xdr:row>
          <xdr:rowOff>406400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2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13</xdr:row>
          <xdr:rowOff>101600</xdr:rowOff>
        </xdr:from>
        <xdr:to>
          <xdr:col>1</xdr:col>
          <xdr:colOff>1168400</xdr:colOff>
          <xdr:row>13</xdr:row>
          <xdr:rowOff>406400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2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14</xdr:row>
          <xdr:rowOff>101600</xdr:rowOff>
        </xdr:from>
        <xdr:to>
          <xdr:col>1</xdr:col>
          <xdr:colOff>1168400</xdr:colOff>
          <xdr:row>14</xdr:row>
          <xdr:rowOff>406400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2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15</xdr:row>
          <xdr:rowOff>101600</xdr:rowOff>
        </xdr:from>
        <xdr:to>
          <xdr:col>1</xdr:col>
          <xdr:colOff>1168400</xdr:colOff>
          <xdr:row>15</xdr:row>
          <xdr:rowOff>406400</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2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16</xdr:row>
          <xdr:rowOff>101600</xdr:rowOff>
        </xdr:from>
        <xdr:to>
          <xdr:col>1</xdr:col>
          <xdr:colOff>1168400</xdr:colOff>
          <xdr:row>16</xdr:row>
          <xdr:rowOff>406400</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2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17</xdr:row>
          <xdr:rowOff>101600</xdr:rowOff>
        </xdr:from>
        <xdr:to>
          <xdr:col>1</xdr:col>
          <xdr:colOff>1168400</xdr:colOff>
          <xdr:row>17</xdr:row>
          <xdr:rowOff>406400</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00000000-0008-0000-02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18</xdr:row>
          <xdr:rowOff>101600</xdr:rowOff>
        </xdr:from>
        <xdr:to>
          <xdr:col>1</xdr:col>
          <xdr:colOff>1168400</xdr:colOff>
          <xdr:row>18</xdr:row>
          <xdr:rowOff>406400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2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19</xdr:row>
          <xdr:rowOff>101600</xdr:rowOff>
        </xdr:from>
        <xdr:to>
          <xdr:col>1</xdr:col>
          <xdr:colOff>1168400</xdr:colOff>
          <xdr:row>19</xdr:row>
          <xdr:rowOff>406400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2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20</xdr:row>
          <xdr:rowOff>101600</xdr:rowOff>
        </xdr:from>
        <xdr:to>
          <xdr:col>1</xdr:col>
          <xdr:colOff>1168400</xdr:colOff>
          <xdr:row>20</xdr:row>
          <xdr:rowOff>406400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2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21</xdr:row>
          <xdr:rowOff>101600</xdr:rowOff>
        </xdr:from>
        <xdr:to>
          <xdr:col>1</xdr:col>
          <xdr:colOff>1168400</xdr:colOff>
          <xdr:row>21</xdr:row>
          <xdr:rowOff>406400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2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22</xdr:row>
          <xdr:rowOff>101600</xdr:rowOff>
        </xdr:from>
        <xdr:to>
          <xdr:col>1</xdr:col>
          <xdr:colOff>1168400</xdr:colOff>
          <xdr:row>22</xdr:row>
          <xdr:rowOff>406400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2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23</xdr:row>
          <xdr:rowOff>101600</xdr:rowOff>
        </xdr:from>
        <xdr:to>
          <xdr:col>1</xdr:col>
          <xdr:colOff>1168400</xdr:colOff>
          <xdr:row>23</xdr:row>
          <xdr:rowOff>406400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2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24</xdr:row>
          <xdr:rowOff>101600</xdr:rowOff>
        </xdr:from>
        <xdr:to>
          <xdr:col>1</xdr:col>
          <xdr:colOff>1168400</xdr:colOff>
          <xdr:row>24</xdr:row>
          <xdr:rowOff>406400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2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25</xdr:row>
          <xdr:rowOff>101600</xdr:rowOff>
        </xdr:from>
        <xdr:to>
          <xdr:col>1</xdr:col>
          <xdr:colOff>1168400</xdr:colOff>
          <xdr:row>25</xdr:row>
          <xdr:rowOff>406400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2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26</xdr:row>
          <xdr:rowOff>292100</xdr:rowOff>
        </xdr:from>
        <xdr:to>
          <xdr:col>1</xdr:col>
          <xdr:colOff>1168400</xdr:colOff>
          <xdr:row>26</xdr:row>
          <xdr:rowOff>596900</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2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27</xdr:row>
          <xdr:rowOff>101600</xdr:rowOff>
        </xdr:from>
        <xdr:to>
          <xdr:col>1</xdr:col>
          <xdr:colOff>1168400</xdr:colOff>
          <xdr:row>27</xdr:row>
          <xdr:rowOff>406400</xdr:rowOff>
        </xdr:to>
        <xdr:sp macro="" textlink="">
          <xdr:nvSpPr>
            <xdr:cNvPr id="6171" name="Check Box 27" hidden="1">
              <a:extLst>
                <a:ext uri="{63B3BB69-23CF-44E3-9099-C40C66FF867C}">
                  <a14:compatExt spid="_x0000_s6171"/>
                </a:ext>
                <a:ext uri="{FF2B5EF4-FFF2-40B4-BE49-F238E27FC236}">
                  <a16:creationId xmlns:a16="http://schemas.microsoft.com/office/drawing/2014/main" id="{00000000-0008-0000-0200-00001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946150</xdr:colOff>
          <xdr:row>23</xdr:row>
          <xdr:rowOff>101600</xdr:rowOff>
        </xdr:from>
        <xdr:to>
          <xdr:col>1</xdr:col>
          <xdr:colOff>1168400</xdr:colOff>
          <xdr:row>23</xdr:row>
          <xdr:rowOff>406400</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2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958850</xdr:colOff>
          <xdr:row>2</xdr:row>
          <xdr:rowOff>69850</xdr:rowOff>
        </xdr:from>
        <xdr:to>
          <xdr:col>1</xdr:col>
          <xdr:colOff>1263650</xdr:colOff>
          <xdr:row>2</xdr:row>
          <xdr:rowOff>482600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4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958850</xdr:colOff>
          <xdr:row>3</xdr:row>
          <xdr:rowOff>69850</xdr:rowOff>
        </xdr:from>
        <xdr:to>
          <xdr:col>1</xdr:col>
          <xdr:colOff>1263650</xdr:colOff>
          <xdr:row>4</xdr:row>
          <xdr:rowOff>38100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4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958850</xdr:colOff>
          <xdr:row>4</xdr:row>
          <xdr:rowOff>69850</xdr:rowOff>
        </xdr:from>
        <xdr:to>
          <xdr:col>1</xdr:col>
          <xdr:colOff>1263650</xdr:colOff>
          <xdr:row>5</xdr:row>
          <xdr:rowOff>38100</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4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958850</xdr:colOff>
          <xdr:row>5</xdr:row>
          <xdr:rowOff>69850</xdr:rowOff>
        </xdr:from>
        <xdr:to>
          <xdr:col>1</xdr:col>
          <xdr:colOff>1263650</xdr:colOff>
          <xdr:row>6</xdr:row>
          <xdr:rowOff>38100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958850</xdr:colOff>
          <xdr:row>6</xdr:row>
          <xdr:rowOff>69850</xdr:rowOff>
        </xdr:from>
        <xdr:to>
          <xdr:col>1</xdr:col>
          <xdr:colOff>1263650</xdr:colOff>
          <xdr:row>7</xdr:row>
          <xdr:rowOff>38100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958850</xdr:colOff>
          <xdr:row>7</xdr:row>
          <xdr:rowOff>69850</xdr:rowOff>
        </xdr:from>
        <xdr:to>
          <xdr:col>1</xdr:col>
          <xdr:colOff>1263650</xdr:colOff>
          <xdr:row>8</xdr:row>
          <xdr:rowOff>38100</xdr:rowOff>
        </xdr:to>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4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958850</xdr:colOff>
          <xdr:row>8</xdr:row>
          <xdr:rowOff>69850</xdr:rowOff>
        </xdr:from>
        <xdr:to>
          <xdr:col>1</xdr:col>
          <xdr:colOff>1263650</xdr:colOff>
          <xdr:row>9</xdr:row>
          <xdr:rowOff>38100</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958850</xdr:colOff>
          <xdr:row>9</xdr:row>
          <xdr:rowOff>69850</xdr:rowOff>
        </xdr:from>
        <xdr:to>
          <xdr:col>1</xdr:col>
          <xdr:colOff>1263650</xdr:colOff>
          <xdr:row>10</xdr:row>
          <xdr:rowOff>38100</xdr:rowOff>
        </xdr:to>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4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958850</xdr:colOff>
          <xdr:row>10</xdr:row>
          <xdr:rowOff>69850</xdr:rowOff>
        </xdr:from>
        <xdr:to>
          <xdr:col>1</xdr:col>
          <xdr:colOff>1263650</xdr:colOff>
          <xdr:row>11</xdr:row>
          <xdr:rowOff>38100</xdr:rowOff>
        </xdr:to>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4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958850</xdr:colOff>
          <xdr:row>11</xdr:row>
          <xdr:rowOff>69850</xdr:rowOff>
        </xdr:from>
        <xdr:to>
          <xdr:col>1</xdr:col>
          <xdr:colOff>1263650</xdr:colOff>
          <xdr:row>12</xdr:row>
          <xdr:rowOff>38100</xdr:rowOff>
        </xdr:to>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958850</xdr:colOff>
          <xdr:row>12</xdr:row>
          <xdr:rowOff>69850</xdr:rowOff>
        </xdr:from>
        <xdr:to>
          <xdr:col>1</xdr:col>
          <xdr:colOff>1263650</xdr:colOff>
          <xdr:row>13</xdr:row>
          <xdr:rowOff>38100</xdr:rowOff>
        </xdr:to>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4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958850</xdr:colOff>
          <xdr:row>13</xdr:row>
          <xdr:rowOff>69850</xdr:rowOff>
        </xdr:from>
        <xdr:to>
          <xdr:col>1</xdr:col>
          <xdr:colOff>1263650</xdr:colOff>
          <xdr:row>14</xdr:row>
          <xdr:rowOff>38100</xdr:rowOff>
        </xdr:to>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4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958850</xdr:colOff>
          <xdr:row>14</xdr:row>
          <xdr:rowOff>69850</xdr:rowOff>
        </xdr:from>
        <xdr:to>
          <xdr:col>1</xdr:col>
          <xdr:colOff>1263650</xdr:colOff>
          <xdr:row>15</xdr:row>
          <xdr:rowOff>38100</xdr:rowOff>
        </xdr:to>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958850</xdr:colOff>
          <xdr:row>15</xdr:row>
          <xdr:rowOff>69850</xdr:rowOff>
        </xdr:from>
        <xdr:to>
          <xdr:col>1</xdr:col>
          <xdr:colOff>1263650</xdr:colOff>
          <xdr:row>16</xdr:row>
          <xdr:rowOff>38100</xdr:rowOff>
        </xdr:to>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04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958850</xdr:colOff>
          <xdr:row>16</xdr:row>
          <xdr:rowOff>69850</xdr:rowOff>
        </xdr:from>
        <xdr:to>
          <xdr:col>1</xdr:col>
          <xdr:colOff>1263650</xdr:colOff>
          <xdr:row>17</xdr:row>
          <xdr:rowOff>38100</xdr:rowOff>
        </xdr:to>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958850</xdr:colOff>
          <xdr:row>17</xdr:row>
          <xdr:rowOff>69850</xdr:rowOff>
        </xdr:from>
        <xdr:to>
          <xdr:col>1</xdr:col>
          <xdr:colOff>1263650</xdr:colOff>
          <xdr:row>18</xdr:row>
          <xdr:rowOff>38100</xdr:rowOff>
        </xdr:to>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2</xdr:row>
          <xdr:rowOff>69850</xdr:rowOff>
        </xdr:from>
        <xdr:to>
          <xdr:col>2</xdr:col>
          <xdr:colOff>1263650</xdr:colOff>
          <xdr:row>2</xdr:row>
          <xdr:rowOff>482600</xdr:rowOff>
        </xdr:to>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3</xdr:row>
          <xdr:rowOff>69850</xdr:rowOff>
        </xdr:from>
        <xdr:to>
          <xdr:col>2</xdr:col>
          <xdr:colOff>1263650</xdr:colOff>
          <xdr:row>4</xdr:row>
          <xdr:rowOff>44450</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4</xdr:row>
          <xdr:rowOff>69850</xdr:rowOff>
        </xdr:from>
        <xdr:to>
          <xdr:col>2</xdr:col>
          <xdr:colOff>1263650</xdr:colOff>
          <xdr:row>5</xdr:row>
          <xdr:rowOff>44450</xdr:rowOff>
        </xdr:to>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5</xdr:row>
          <xdr:rowOff>69850</xdr:rowOff>
        </xdr:from>
        <xdr:to>
          <xdr:col>2</xdr:col>
          <xdr:colOff>1263650</xdr:colOff>
          <xdr:row>6</xdr:row>
          <xdr:rowOff>44450</xdr:rowOff>
        </xdr:to>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6</xdr:row>
          <xdr:rowOff>69850</xdr:rowOff>
        </xdr:from>
        <xdr:to>
          <xdr:col>2</xdr:col>
          <xdr:colOff>1263650</xdr:colOff>
          <xdr:row>7</xdr:row>
          <xdr:rowOff>44450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7</xdr:row>
          <xdr:rowOff>69850</xdr:rowOff>
        </xdr:from>
        <xdr:to>
          <xdr:col>2</xdr:col>
          <xdr:colOff>1263650</xdr:colOff>
          <xdr:row>8</xdr:row>
          <xdr:rowOff>44450</xdr:rowOff>
        </xdr:to>
        <xdr:sp macro="" textlink="">
          <xdr:nvSpPr>
            <xdr:cNvPr id="10262" name="Check Box 22" hidden="1">
              <a:extLst>
                <a:ext uri="{63B3BB69-23CF-44E3-9099-C40C66FF867C}">
                  <a14:compatExt spid="_x0000_s10262"/>
                </a:ext>
                <a:ext uri="{FF2B5EF4-FFF2-40B4-BE49-F238E27FC236}">
                  <a16:creationId xmlns:a16="http://schemas.microsoft.com/office/drawing/2014/main" id="{00000000-0008-0000-04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8</xdr:row>
          <xdr:rowOff>69850</xdr:rowOff>
        </xdr:from>
        <xdr:to>
          <xdr:col>2</xdr:col>
          <xdr:colOff>1263650</xdr:colOff>
          <xdr:row>9</xdr:row>
          <xdr:rowOff>44450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4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9</xdr:row>
          <xdr:rowOff>69850</xdr:rowOff>
        </xdr:from>
        <xdr:to>
          <xdr:col>2</xdr:col>
          <xdr:colOff>1263650</xdr:colOff>
          <xdr:row>10</xdr:row>
          <xdr:rowOff>44450</xdr:rowOff>
        </xdr:to>
        <xdr:sp macro="" textlink="">
          <xdr:nvSpPr>
            <xdr:cNvPr id="10264" name="Check Box 24" hidden="1">
              <a:extLst>
                <a:ext uri="{63B3BB69-23CF-44E3-9099-C40C66FF867C}">
                  <a14:compatExt spid="_x0000_s10264"/>
                </a:ext>
                <a:ext uri="{FF2B5EF4-FFF2-40B4-BE49-F238E27FC236}">
                  <a16:creationId xmlns:a16="http://schemas.microsoft.com/office/drawing/2014/main" id="{00000000-0008-0000-04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10</xdr:row>
          <xdr:rowOff>69850</xdr:rowOff>
        </xdr:from>
        <xdr:to>
          <xdr:col>2</xdr:col>
          <xdr:colOff>1263650</xdr:colOff>
          <xdr:row>11</xdr:row>
          <xdr:rowOff>44450</xdr:rowOff>
        </xdr:to>
        <xdr:sp macro="" textlink="">
          <xdr:nvSpPr>
            <xdr:cNvPr id="10265" name="Check Box 25" hidden="1">
              <a:extLst>
                <a:ext uri="{63B3BB69-23CF-44E3-9099-C40C66FF867C}">
                  <a14:compatExt spid="_x0000_s10265"/>
                </a:ext>
                <a:ext uri="{FF2B5EF4-FFF2-40B4-BE49-F238E27FC236}">
                  <a16:creationId xmlns:a16="http://schemas.microsoft.com/office/drawing/2014/main" id="{00000000-0008-0000-04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11</xdr:row>
          <xdr:rowOff>69850</xdr:rowOff>
        </xdr:from>
        <xdr:to>
          <xdr:col>2</xdr:col>
          <xdr:colOff>1263650</xdr:colOff>
          <xdr:row>12</xdr:row>
          <xdr:rowOff>44450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4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12</xdr:row>
          <xdr:rowOff>69850</xdr:rowOff>
        </xdr:from>
        <xdr:to>
          <xdr:col>2</xdr:col>
          <xdr:colOff>1263650</xdr:colOff>
          <xdr:row>13</xdr:row>
          <xdr:rowOff>44450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4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13</xdr:row>
          <xdr:rowOff>69850</xdr:rowOff>
        </xdr:from>
        <xdr:to>
          <xdr:col>2</xdr:col>
          <xdr:colOff>1263650</xdr:colOff>
          <xdr:row>14</xdr:row>
          <xdr:rowOff>44450</xdr:rowOff>
        </xdr:to>
        <xdr:sp macro="" textlink="">
          <xdr:nvSpPr>
            <xdr:cNvPr id="10268" name="Check Box 28" hidden="1">
              <a:extLst>
                <a:ext uri="{63B3BB69-23CF-44E3-9099-C40C66FF867C}">
                  <a14:compatExt spid="_x0000_s10268"/>
                </a:ext>
                <a:ext uri="{FF2B5EF4-FFF2-40B4-BE49-F238E27FC236}">
                  <a16:creationId xmlns:a16="http://schemas.microsoft.com/office/drawing/2014/main" id="{00000000-0008-0000-04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14</xdr:row>
          <xdr:rowOff>69850</xdr:rowOff>
        </xdr:from>
        <xdr:to>
          <xdr:col>2</xdr:col>
          <xdr:colOff>1263650</xdr:colOff>
          <xdr:row>15</xdr:row>
          <xdr:rowOff>44450</xdr:rowOff>
        </xdr:to>
        <xdr:sp macro="" textlink="">
          <xdr:nvSpPr>
            <xdr:cNvPr id="10269" name="Check Box 29" hidden="1">
              <a:extLst>
                <a:ext uri="{63B3BB69-23CF-44E3-9099-C40C66FF867C}">
                  <a14:compatExt spid="_x0000_s10269"/>
                </a:ext>
                <a:ext uri="{FF2B5EF4-FFF2-40B4-BE49-F238E27FC236}">
                  <a16:creationId xmlns:a16="http://schemas.microsoft.com/office/drawing/2014/main" id="{00000000-0008-0000-04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15</xdr:row>
          <xdr:rowOff>69850</xdr:rowOff>
        </xdr:from>
        <xdr:to>
          <xdr:col>2</xdr:col>
          <xdr:colOff>1263650</xdr:colOff>
          <xdr:row>16</xdr:row>
          <xdr:rowOff>44450</xdr:rowOff>
        </xdr:to>
        <xdr:sp macro="" textlink="">
          <xdr:nvSpPr>
            <xdr:cNvPr id="10270" name="Check Box 30" hidden="1">
              <a:extLst>
                <a:ext uri="{63B3BB69-23CF-44E3-9099-C40C66FF867C}">
                  <a14:compatExt spid="_x0000_s10270"/>
                </a:ext>
                <a:ext uri="{FF2B5EF4-FFF2-40B4-BE49-F238E27FC236}">
                  <a16:creationId xmlns:a16="http://schemas.microsoft.com/office/drawing/2014/main" id="{00000000-0008-0000-04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16</xdr:row>
          <xdr:rowOff>69850</xdr:rowOff>
        </xdr:from>
        <xdr:to>
          <xdr:col>2</xdr:col>
          <xdr:colOff>1263650</xdr:colOff>
          <xdr:row>17</xdr:row>
          <xdr:rowOff>44450</xdr:rowOff>
        </xdr:to>
        <xdr:sp macro="" textlink="">
          <xdr:nvSpPr>
            <xdr:cNvPr id="10271" name="Check Box 31" hidden="1">
              <a:extLst>
                <a:ext uri="{63B3BB69-23CF-44E3-9099-C40C66FF867C}">
                  <a14:compatExt spid="_x0000_s10271"/>
                </a:ext>
                <a:ext uri="{FF2B5EF4-FFF2-40B4-BE49-F238E27FC236}">
                  <a16:creationId xmlns:a16="http://schemas.microsoft.com/office/drawing/2014/main" id="{00000000-0008-0000-04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17</xdr:row>
          <xdr:rowOff>69850</xdr:rowOff>
        </xdr:from>
        <xdr:to>
          <xdr:col>2</xdr:col>
          <xdr:colOff>1263650</xdr:colOff>
          <xdr:row>18</xdr:row>
          <xdr:rowOff>44450</xdr:rowOff>
        </xdr:to>
        <xdr:sp macro="" textlink="">
          <xdr:nvSpPr>
            <xdr:cNvPr id="10272" name="Check Box 32" hidden="1">
              <a:extLst>
                <a:ext uri="{63B3BB69-23CF-44E3-9099-C40C66FF867C}">
                  <a14:compatExt spid="_x0000_s10272"/>
                </a:ext>
                <a:ext uri="{FF2B5EF4-FFF2-40B4-BE49-F238E27FC236}">
                  <a16:creationId xmlns:a16="http://schemas.microsoft.com/office/drawing/2014/main" id="{00000000-0008-0000-04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958850</xdr:colOff>
          <xdr:row>2</xdr:row>
          <xdr:rowOff>69850</xdr:rowOff>
        </xdr:from>
        <xdr:to>
          <xdr:col>4</xdr:col>
          <xdr:colOff>1263650</xdr:colOff>
          <xdr:row>2</xdr:row>
          <xdr:rowOff>482600</xdr:rowOff>
        </xdr:to>
        <xdr:sp macro="" textlink="">
          <xdr:nvSpPr>
            <xdr:cNvPr id="10273" name="Check Box 33" hidden="1">
              <a:extLst>
                <a:ext uri="{63B3BB69-23CF-44E3-9099-C40C66FF867C}">
                  <a14:compatExt spid="_x0000_s10273"/>
                </a:ext>
                <a:ext uri="{FF2B5EF4-FFF2-40B4-BE49-F238E27FC236}">
                  <a16:creationId xmlns:a16="http://schemas.microsoft.com/office/drawing/2014/main" id="{00000000-0008-0000-04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958850</xdr:colOff>
          <xdr:row>3</xdr:row>
          <xdr:rowOff>69850</xdr:rowOff>
        </xdr:from>
        <xdr:to>
          <xdr:col>4</xdr:col>
          <xdr:colOff>1263650</xdr:colOff>
          <xdr:row>4</xdr:row>
          <xdr:rowOff>44450</xdr:rowOff>
        </xdr:to>
        <xdr:sp macro="" textlink="">
          <xdr:nvSpPr>
            <xdr:cNvPr id="10274" name="Check Box 34" hidden="1">
              <a:extLst>
                <a:ext uri="{63B3BB69-23CF-44E3-9099-C40C66FF867C}">
                  <a14:compatExt spid="_x0000_s10274"/>
                </a:ext>
                <a:ext uri="{FF2B5EF4-FFF2-40B4-BE49-F238E27FC236}">
                  <a16:creationId xmlns:a16="http://schemas.microsoft.com/office/drawing/2014/main" id="{00000000-0008-0000-0400-00002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958850</xdr:colOff>
          <xdr:row>4</xdr:row>
          <xdr:rowOff>69850</xdr:rowOff>
        </xdr:from>
        <xdr:to>
          <xdr:col>4</xdr:col>
          <xdr:colOff>1263650</xdr:colOff>
          <xdr:row>5</xdr:row>
          <xdr:rowOff>44450</xdr:rowOff>
        </xdr:to>
        <xdr:sp macro="" textlink="">
          <xdr:nvSpPr>
            <xdr:cNvPr id="10275" name="Check Box 35" hidden="1">
              <a:extLst>
                <a:ext uri="{63B3BB69-23CF-44E3-9099-C40C66FF867C}">
                  <a14:compatExt spid="_x0000_s10275"/>
                </a:ext>
                <a:ext uri="{FF2B5EF4-FFF2-40B4-BE49-F238E27FC236}">
                  <a16:creationId xmlns:a16="http://schemas.microsoft.com/office/drawing/2014/main" id="{00000000-0008-0000-04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958850</xdr:colOff>
          <xdr:row>5</xdr:row>
          <xdr:rowOff>69850</xdr:rowOff>
        </xdr:from>
        <xdr:to>
          <xdr:col>4</xdr:col>
          <xdr:colOff>1263650</xdr:colOff>
          <xdr:row>6</xdr:row>
          <xdr:rowOff>44450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4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958850</xdr:colOff>
          <xdr:row>6</xdr:row>
          <xdr:rowOff>69850</xdr:rowOff>
        </xdr:from>
        <xdr:to>
          <xdr:col>4</xdr:col>
          <xdr:colOff>1263650</xdr:colOff>
          <xdr:row>7</xdr:row>
          <xdr:rowOff>44450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4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958850</xdr:colOff>
          <xdr:row>7</xdr:row>
          <xdr:rowOff>69850</xdr:rowOff>
        </xdr:from>
        <xdr:to>
          <xdr:col>4</xdr:col>
          <xdr:colOff>1263650</xdr:colOff>
          <xdr:row>8</xdr:row>
          <xdr:rowOff>44450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958850</xdr:colOff>
          <xdr:row>8</xdr:row>
          <xdr:rowOff>69850</xdr:rowOff>
        </xdr:from>
        <xdr:to>
          <xdr:col>4</xdr:col>
          <xdr:colOff>1263650</xdr:colOff>
          <xdr:row>9</xdr:row>
          <xdr:rowOff>44450</xdr:rowOff>
        </xdr:to>
        <xdr:sp macro="" textlink="">
          <xdr:nvSpPr>
            <xdr:cNvPr id="10279" name="Check Box 39" hidden="1">
              <a:extLst>
                <a:ext uri="{63B3BB69-23CF-44E3-9099-C40C66FF867C}">
                  <a14:compatExt spid="_x0000_s10279"/>
                </a:ext>
                <a:ext uri="{FF2B5EF4-FFF2-40B4-BE49-F238E27FC236}">
                  <a16:creationId xmlns:a16="http://schemas.microsoft.com/office/drawing/2014/main" id="{00000000-0008-0000-04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958850</xdr:colOff>
          <xdr:row>9</xdr:row>
          <xdr:rowOff>69850</xdr:rowOff>
        </xdr:from>
        <xdr:to>
          <xdr:col>4</xdr:col>
          <xdr:colOff>1263650</xdr:colOff>
          <xdr:row>10</xdr:row>
          <xdr:rowOff>44450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958850</xdr:colOff>
          <xdr:row>10</xdr:row>
          <xdr:rowOff>69850</xdr:rowOff>
        </xdr:from>
        <xdr:to>
          <xdr:col>4</xdr:col>
          <xdr:colOff>1263650</xdr:colOff>
          <xdr:row>11</xdr:row>
          <xdr:rowOff>44450</xdr:rowOff>
        </xdr:to>
        <xdr:sp macro="" textlink="">
          <xdr:nvSpPr>
            <xdr:cNvPr id="10281" name="Check Box 41" hidden="1">
              <a:extLst>
                <a:ext uri="{63B3BB69-23CF-44E3-9099-C40C66FF867C}">
                  <a14:compatExt spid="_x0000_s10281"/>
                </a:ext>
                <a:ext uri="{FF2B5EF4-FFF2-40B4-BE49-F238E27FC236}">
                  <a16:creationId xmlns:a16="http://schemas.microsoft.com/office/drawing/2014/main" id="{00000000-0008-0000-04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958850</xdr:colOff>
          <xdr:row>11</xdr:row>
          <xdr:rowOff>69850</xdr:rowOff>
        </xdr:from>
        <xdr:to>
          <xdr:col>4</xdr:col>
          <xdr:colOff>1263650</xdr:colOff>
          <xdr:row>12</xdr:row>
          <xdr:rowOff>44450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958850</xdr:colOff>
          <xdr:row>12</xdr:row>
          <xdr:rowOff>69850</xdr:rowOff>
        </xdr:from>
        <xdr:to>
          <xdr:col>4</xdr:col>
          <xdr:colOff>1263650</xdr:colOff>
          <xdr:row>13</xdr:row>
          <xdr:rowOff>44450</xdr:rowOff>
        </xdr:to>
        <xdr:sp macro="" textlink="">
          <xdr:nvSpPr>
            <xdr:cNvPr id="10283" name="Check Box 43" hidden="1">
              <a:extLst>
                <a:ext uri="{63B3BB69-23CF-44E3-9099-C40C66FF867C}">
                  <a14:compatExt spid="_x0000_s10283"/>
                </a:ext>
                <a:ext uri="{FF2B5EF4-FFF2-40B4-BE49-F238E27FC236}">
                  <a16:creationId xmlns:a16="http://schemas.microsoft.com/office/drawing/2014/main" id="{00000000-0008-0000-04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958850</xdr:colOff>
          <xdr:row>13</xdr:row>
          <xdr:rowOff>69850</xdr:rowOff>
        </xdr:from>
        <xdr:to>
          <xdr:col>4</xdr:col>
          <xdr:colOff>1263650</xdr:colOff>
          <xdr:row>14</xdr:row>
          <xdr:rowOff>44450</xdr:rowOff>
        </xdr:to>
        <xdr:sp macro="" textlink="">
          <xdr:nvSpPr>
            <xdr:cNvPr id="10284" name="Check Box 44" hidden="1">
              <a:extLst>
                <a:ext uri="{63B3BB69-23CF-44E3-9099-C40C66FF867C}">
                  <a14:compatExt spid="_x0000_s10284"/>
                </a:ext>
                <a:ext uri="{FF2B5EF4-FFF2-40B4-BE49-F238E27FC236}">
                  <a16:creationId xmlns:a16="http://schemas.microsoft.com/office/drawing/2014/main" id="{00000000-0008-0000-04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958850</xdr:colOff>
          <xdr:row>14</xdr:row>
          <xdr:rowOff>69850</xdr:rowOff>
        </xdr:from>
        <xdr:to>
          <xdr:col>4</xdr:col>
          <xdr:colOff>1263650</xdr:colOff>
          <xdr:row>15</xdr:row>
          <xdr:rowOff>44450</xdr:rowOff>
        </xdr:to>
        <xdr:sp macro="" textlink="">
          <xdr:nvSpPr>
            <xdr:cNvPr id="10285" name="Check Box 45" hidden="1">
              <a:extLst>
                <a:ext uri="{63B3BB69-23CF-44E3-9099-C40C66FF867C}">
                  <a14:compatExt spid="_x0000_s10285"/>
                </a:ext>
                <a:ext uri="{FF2B5EF4-FFF2-40B4-BE49-F238E27FC236}">
                  <a16:creationId xmlns:a16="http://schemas.microsoft.com/office/drawing/2014/main" id="{00000000-0008-0000-04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958850</xdr:colOff>
          <xdr:row>15</xdr:row>
          <xdr:rowOff>69850</xdr:rowOff>
        </xdr:from>
        <xdr:to>
          <xdr:col>4</xdr:col>
          <xdr:colOff>1263650</xdr:colOff>
          <xdr:row>16</xdr:row>
          <xdr:rowOff>44450</xdr:rowOff>
        </xdr:to>
        <xdr:sp macro="" textlink="">
          <xdr:nvSpPr>
            <xdr:cNvPr id="10286" name="Check Box 46" hidden="1">
              <a:extLst>
                <a:ext uri="{63B3BB69-23CF-44E3-9099-C40C66FF867C}">
                  <a14:compatExt spid="_x0000_s10286"/>
                </a:ext>
                <a:ext uri="{FF2B5EF4-FFF2-40B4-BE49-F238E27FC236}">
                  <a16:creationId xmlns:a16="http://schemas.microsoft.com/office/drawing/2014/main" id="{00000000-0008-0000-04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958850</xdr:colOff>
          <xdr:row>16</xdr:row>
          <xdr:rowOff>69850</xdr:rowOff>
        </xdr:from>
        <xdr:to>
          <xdr:col>4</xdr:col>
          <xdr:colOff>1263650</xdr:colOff>
          <xdr:row>17</xdr:row>
          <xdr:rowOff>44450</xdr:rowOff>
        </xdr:to>
        <xdr:sp macro="" textlink="">
          <xdr:nvSpPr>
            <xdr:cNvPr id="10287" name="Check Box 47" hidden="1">
              <a:extLst>
                <a:ext uri="{63B3BB69-23CF-44E3-9099-C40C66FF867C}">
                  <a14:compatExt spid="_x0000_s10287"/>
                </a:ext>
                <a:ext uri="{FF2B5EF4-FFF2-40B4-BE49-F238E27FC236}">
                  <a16:creationId xmlns:a16="http://schemas.microsoft.com/office/drawing/2014/main" id="{00000000-0008-0000-04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958850</xdr:colOff>
          <xdr:row>17</xdr:row>
          <xdr:rowOff>69850</xdr:rowOff>
        </xdr:from>
        <xdr:to>
          <xdr:col>4</xdr:col>
          <xdr:colOff>1263650</xdr:colOff>
          <xdr:row>18</xdr:row>
          <xdr:rowOff>44450</xdr:rowOff>
        </xdr:to>
        <xdr:sp macro="" textlink="">
          <xdr:nvSpPr>
            <xdr:cNvPr id="10288" name="Check Box 48" hidden="1">
              <a:extLst>
                <a:ext uri="{63B3BB69-23CF-44E3-9099-C40C66FF867C}">
                  <a14:compatExt spid="_x0000_s10288"/>
                </a:ext>
                <a:ext uri="{FF2B5EF4-FFF2-40B4-BE49-F238E27FC236}">
                  <a16:creationId xmlns:a16="http://schemas.microsoft.com/office/drawing/2014/main" id="{00000000-0008-0000-04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958850</xdr:colOff>
          <xdr:row>2</xdr:row>
          <xdr:rowOff>69850</xdr:rowOff>
        </xdr:from>
        <xdr:to>
          <xdr:col>3</xdr:col>
          <xdr:colOff>1263650</xdr:colOff>
          <xdr:row>2</xdr:row>
          <xdr:rowOff>482600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958850</xdr:colOff>
          <xdr:row>3</xdr:row>
          <xdr:rowOff>69850</xdr:rowOff>
        </xdr:from>
        <xdr:to>
          <xdr:col>3</xdr:col>
          <xdr:colOff>1263650</xdr:colOff>
          <xdr:row>4</xdr:row>
          <xdr:rowOff>38100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4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958850</xdr:colOff>
          <xdr:row>4</xdr:row>
          <xdr:rowOff>69850</xdr:rowOff>
        </xdr:from>
        <xdr:to>
          <xdr:col>3</xdr:col>
          <xdr:colOff>1263650</xdr:colOff>
          <xdr:row>5</xdr:row>
          <xdr:rowOff>38100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4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952500</xdr:colOff>
          <xdr:row>5</xdr:row>
          <xdr:rowOff>101600</xdr:rowOff>
        </xdr:from>
        <xdr:to>
          <xdr:col>3</xdr:col>
          <xdr:colOff>1346200</xdr:colOff>
          <xdr:row>5</xdr:row>
          <xdr:rowOff>393700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4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952500</xdr:colOff>
          <xdr:row>6</xdr:row>
          <xdr:rowOff>101600</xdr:rowOff>
        </xdr:from>
        <xdr:to>
          <xdr:col>3</xdr:col>
          <xdr:colOff>1346200</xdr:colOff>
          <xdr:row>6</xdr:row>
          <xdr:rowOff>393700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4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952500</xdr:colOff>
          <xdr:row>7</xdr:row>
          <xdr:rowOff>101600</xdr:rowOff>
        </xdr:from>
        <xdr:to>
          <xdr:col>3</xdr:col>
          <xdr:colOff>1346200</xdr:colOff>
          <xdr:row>7</xdr:row>
          <xdr:rowOff>393700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4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952500</xdr:colOff>
          <xdr:row>8</xdr:row>
          <xdr:rowOff>101600</xdr:rowOff>
        </xdr:from>
        <xdr:to>
          <xdr:col>3</xdr:col>
          <xdr:colOff>1346200</xdr:colOff>
          <xdr:row>8</xdr:row>
          <xdr:rowOff>393700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4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952500</xdr:colOff>
          <xdr:row>9</xdr:row>
          <xdr:rowOff>101600</xdr:rowOff>
        </xdr:from>
        <xdr:to>
          <xdr:col>3</xdr:col>
          <xdr:colOff>1346200</xdr:colOff>
          <xdr:row>9</xdr:row>
          <xdr:rowOff>393700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4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952500</xdr:colOff>
          <xdr:row>10</xdr:row>
          <xdr:rowOff>101600</xdr:rowOff>
        </xdr:from>
        <xdr:to>
          <xdr:col>3</xdr:col>
          <xdr:colOff>1346200</xdr:colOff>
          <xdr:row>10</xdr:row>
          <xdr:rowOff>393700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4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952500</xdr:colOff>
          <xdr:row>11</xdr:row>
          <xdr:rowOff>101600</xdr:rowOff>
        </xdr:from>
        <xdr:to>
          <xdr:col>3</xdr:col>
          <xdr:colOff>1346200</xdr:colOff>
          <xdr:row>11</xdr:row>
          <xdr:rowOff>393700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4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952500</xdr:colOff>
          <xdr:row>12</xdr:row>
          <xdr:rowOff>101600</xdr:rowOff>
        </xdr:from>
        <xdr:to>
          <xdr:col>3</xdr:col>
          <xdr:colOff>1346200</xdr:colOff>
          <xdr:row>12</xdr:row>
          <xdr:rowOff>393700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4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952500</xdr:colOff>
          <xdr:row>13</xdr:row>
          <xdr:rowOff>101600</xdr:rowOff>
        </xdr:from>
        <xdr:to>
          <xdr:col>3</xdr:col>
          <xdr:colOff>1346200</xdr:colOff>
          <xdr:row>13</xdr:row>
          <xdr:rowOff>393700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4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952500</xdr:colOff>
          <xdr:row>14</xdr:row>
          <xdr:rowOff>101600</xdr:rowOff>
        </xdr:from>
        <xdr:to>
          <xdr:col>3</xdr:col>
          <xdr:colOff>1346200</xdr:colOff>
          <xdr:row>14</xdr:row>
          <xdr:rowOff>393700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4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952500</xdr:colOff>
          <xdr:row>15</xdr:row>
          <xdr:rowOff>101600</xdr:rowOff>
        </xdr:from>
        <xdr:to>
          <xdr:col>3</xdr:col>
          <xdr:colOff>1346200</xdr:colOff>
          <xdr:row>15</xdr:row>
          <xdr:rowOff>393700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4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952500</xdr:colOff>
          <xdr:row>16</xdr:row>
          <xdr:rowOff>101600</xdr:rowOff>
        </xdr:from>
        <xdr:to>
          <xdr:col>3</xdr:col>
          <xdr:colOff>1346200</xdr:colOff>
          <xdr:row>16</xdr:row>
          <xdr:rowOff>393700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4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952500</xdr:colOff>
          <xdr:row>17</xdr:row>
          <xdr:rowOff>101600</xdr:rowOff>
        </xdr:from>
        <xdr:to>
          <xdr:col>3</xdr:col>
          <xdr:colOff>1346200</xdr:colOff>
          <xdr:row>17</xdr:row>
          <xdr:rowOff>393700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4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6" Type="http://schemas.openxmlformats.org/officeDocument/2006/relationships/ctrlProp" Target="../ctrlProps/ctrlProp49.xml"/><Relationship Id="rId21" Type="http://schemas.openxmlformats.org/officeDocument/2006/relationships/ctrlProp" Target="../ctrlProps/ctrlProp44.xml"/><Relationship Id="rId34" Type="http://schemas.openxmlformats.org/officeDocument/2006/relationships/ctrlProp" Target="../ctrlProps/ctrlProp57.xml"/><Relationship Id="rId42" Type="http://schemas.openxmlformats.org/officeDocument/2006/relationships/ctrlProp" Target="../ctrlProps/ctrlProp65.xml"/><Relationship Id="rId47" Type="http://schemas.openxmlformats.org/officeDocument/2006/relationships/ctrlProp" Target="../ctrlProps/ctrlProp70.xml"/><Relationship Id="rId50" Type="http://schemas.openxmlformats.org/officeDocument/2006/relationships/ctrlProp" Target="../ctrlProps/ctrlProp73.xml"/><Relationship Id="rId55" Type="http://schemas.openxmlformats.org/officeDocument/2006/relationships/ctrlProp" Target="../ctrlProps/ctrlProp78.xml"/><Relationship Id="rId63" Type="http://schemas.openxmlformats.org/officeDocument/2006/relationships/ctrlProp" Target="../ctrlProps/ctrlProp86.xml"/><Relationship Id="rId7" Type="http://schemas.openxmlformats.org/officeDocument/2006/relationships/ctrlProp" Target="../ctrlProps/ctrlProp30.xml"/><Relationship Id="rId2" Type="http://schemas.openxmlformats.org/officeDocument/2006/relationships/drawing" Target="../drawings/drawing4.xml"/><Relationship Id="rId16" Type="http://schemas.openxmlformats.org/officeDocument/2006/relationships/ctrlProp" Target="../ctrlProps/ctrlProp39.xml"/><Relationship Id="rId29" Type="http://schemas.openxmlformats.org/officeDocument/2006/relationships/ctrlProp" Target="../ctrlProps/ctrlProp52.xml"/><Relationship Id="rId11" Type="http://schemas.openxmlformats.org/officeDocument/2006/relationships/ctrlProp" Target="../ctrlProps/ctrlProp34.xml"/><Relationship Id="rId24" Type="http://schemas.openxmlformats.org/officeDocument/2006/relationships/ctrlProp" Target="../ctrlProps/ctrlProp47.xml"/><Relationship Id="rId32" Type="http://schemas.openxmlformats.org/officeDocument/2006/relationships/ctrlProp" Target="../ctrlProps/ctrlProp55.xml"/><Relationship Id="rId37" Type="http://schemas.openxmlformats.org/officeDocument/2006/relationships/ctrlProp" Target="../ctrlProps/ctrlProp60.xml"/><Relationship Id="rId40" Type="http://schemas.openxmlformats.org/officeDocument/2006/relationships/ctrlProp" Target="../ctrlProps/ctrlProp63.xml"/><Relationship Id="rId45" Type="http://schemas.openxmlformats.org/officeDocument/2006/relationships/ctrlProp" Target="../ctrlProps/ctrlProp68.xml"/><Relationship Id="rId53" Type="http://schemas.openxmlformats.org/officeDocument/2006/relationships/ctrlProp" Target="../ctrlProps/ctrlProp76.xml"/><Relationship Id="rId58" Type="http://schemas.openxmlformats.org/officeDocument/2006/relationships/ctrlProp" Target="../ctrlProps/ctrlProp81.xml"/><Relationship Id="rId66" Type="http://schemas.openxmlformats.org/officeDocument/2006/relationships/ctrlProp" Target="../ctrlProps/ctrlProp89.xml"/><Relationship Id="rId5" Type="http://schemas.openxmlformats.org/officeDocument/2006/relationships/ctrlProp" Target="../ctrlProps/ctrlProp28.xml"/><Relationship Id="rId61" Type="http://schemas.openxmlformats.org/officeDocument/2006/relationships/ctrlProp" Target="../ctrlProps/ctrlProp84.xml"/><Relationship Id="rId19" Type="http://schemas.openxmlformats.org/officeDocument/2006/relationships/ctrlProp" Target="../ctrlProps/ctrlProp42.xml"/><Relationship Id="rId14" Type="http://schemas.openxmlformats.org/officeDocument/2006/relationships/ctrlProp" Target="../ctrlProps/ctrlProp37.xml"/><Relationship Id="rId22" Type="http://schemas.openxmlformats.org/officeDocument/2006/relationships/ctrlProp" Target="../ctrlProps/ctrlProp45.xml"/><Relationship Id="rId27" Type="http://schemas.openxmlformats.org/officeDocument/2006/relationships/ctrlProp" Target="../ctrlProps/ctrlProp50.xml"/><Relationship Id="rId30" Type="http://schemas.openxmlformats.org/officeDocument/2006/relationships/ctrlProp" Target="../ctrlProps/ctrlProp53.xml"/><Relationship Id="rId35" Type="http://schemas.openxmlformats.org/officeDocument/2006/relationships/ctrlProp" Target="../ctrlProps/ctrlProp58.xml"/><Relationship Id="rId43" Type="http://schemas.openxmlformats.org/officeDocument/2006/relationships/ctrlProp" Target="../ctrlProps/ctrlProp66.xml"/><Relationship Id="rId48" Type="http://schemas.openxmlformats.org/officeDocument/2006/relationships/ctrlProp" Target="../ctrlProps/ctrlProp71.xml"/><Relationship Id="rId56" Type="http://schemas.openxmlformats.org/officeDocument/2006/relationships/ctrlProp" Target="../ctrlProps/ctrlProp79.xml"/><Relationship Id="rId64" Type="http://schemas.openxmlformats.org/officeDocument/2006/relationships/ctrlProp" Target="../ctrlProps/ctrlProp87.xml"/><Relationship Id="rId8" Type="http://schemas.openxmlformats.org/officeDocument/2006/relationships/ctrlProp" Target="../ctrlProps/ctrlProp31.xml"/><Relationship Id="rId51" Type="http://schemas.openxmlformats.org/officeDocument/2006/relationships/ctrlProp" Target="../ctrlProps/ctrlProp74.xml"/><Relationship Id="rId3" Type="http://schemas.openxmlformats.org/officeDocument/2006/relationships/vmlDrawing" Target="../drawings/vmlDrawing2.vml"/><Relationship Id="rId12" Type="http://schemas.openxmlformats.org/officeDocument/2006/relationships/ctrlProp" Target="../ctrlProps/ctrlProp35.xml"/><Relationship Id="rId17" Type="http://schemas.openxmlformats.org/officeDocument/2006/relationships/ctrlProp" Target="../ctrlProps/ctrlProp40.xml"/><Relationship Id="rId25" Type="http://schemas.openxmlformats.org/officeDocument/2006/relationships/ctrlProp" Target="../ctrlProps/ctrlProp48.xml"/><Relationship Id="rId33" Type="http://schemas.openxmlformats.org/officeDocument/2006/relationships/ctrlProp" Target="../ctrlProps/ctrlProp56.xml"/><Relationship Id="rId38" Type="http://schemas.openxmlformats.org/officeDocument/2006/relationships/ctrlProp" Target="../ctrlProps/ctrlProp61.xml"/><Relationship Id="rId46" Type="http://schemas.openxmlformats.org/officeDocument/2006/relationships/ctrlProp" Target="../ctrlProps/ctrlProp69.xml"/><Relationship Id="rId59" Type="http://schemas.openxmlformats.org/officeDocument/2006/relationships/ctrlProp" Target="../ctrlProps/ctrlProp82.xml"/><Relationship Id="rId67" Type="http://schemas.openxmlformats.org/officeDocument/2006/relationships/ctrlProp" Target="../ctrlProps/ctrlProp90.xml"/><Relationship Id="rId20" Type="http://schemas.openxmlformats.org/officeDocument/2006/relationships/ctrlProp" Target="../ctrlProps/ctrlProp43.xml"/><Relationship Id="rId41" Type="http://schemas.openxmlformats.org/officeDocument/2006/relationships/ctrlProp" Target="../ctrlProps/ctrlProp64.xml"/><Relationship Id="rId54" Type="http://schemas.openxmlformats.org/officeDocument/2006/relationships/ctrlProp" Target="../ctrlProps/ctrlProp77.xml"/><Relationship Id="rId62" Type="http://schemas.openxmlformats.org/officeDocument/2006/relationships/ctrlProp" Target="../ctrlProps/ctrlProp85.xml"/><Relationship Id="rId1" Type="http://schemas.openxmlformats.org/officeDocument/2006/relationships/printerSettings" Target="../printerSettings/printerSettings5.bin"/><Relationship Id="rId6" Type="http://schemas.openxmlformats.org/officeDocument/2006/relationships/ctrlProp" Target="../ctrlProps/ctrlProp29.xml"/><Relationship Id="rId15" Type="http://schemas.openxmlformats.org/officeDocument/2006/relationships/ctrlProp" Target="../ctrlProps/ctrlProp38.xml"/><Relationship Id="rId23" Type="http://schemas.openxmlformats.org/officeDocument/2006/relationships/ctrlProp" Target="../ctrlProps/ctrlProp46.xml"/><Relationship Id="rId28" Type="http://schemas.openxmlformats.org/officeDocument/2006/relationships/ctrlProp" Target="../ctrlProps/ctrlProp51.xml"/><Relationship Id="rId36" Type="http://schemas.openxmlformats.org/officeDocument/2006/relationships/ctrlProp" Target="../ctrlProps/ctrlProp59.xml"/><Relationship Id="rId49" Type="http://schemas.openxmlformats.org/officeDocument/2006/relationships/ctrlProp" Target="../ctrlProps/ctrlProp72.xml"/><Relationship Id="rId57" Type="http://schemas.openxmlformats.org/officeDocument/2006/relationships/ctrlProp" Target="../ctrlProps/ctrlProp80.xml"/><Relationship Id="rId10" Type="http://schemas.openxmlformats.org/officeDocument/2006/relationships/ctrlProp" Target="../ctrlProps/ctrlProp33.xml"/><Relationship Id="rId31" Type="http://schemas.openxmlformats.org/officeDocument/2006/relationships/ctrlProp" Target="../ctrlProps/ctrlProp54.xml"/><Relationship Id="rId44" Type="http://schemas.openxmlformats.org/officeDocument/2006/relationships/ctrlProp" Target="../ctrlProps/ctrlProp67.xml"/><Relationship Id="rId52" Type="http://schemas.openxmlformats.org/officeDocument/2006/relationships/ctrlProp" Target="../ctrlProps/ctrlProp75.xml"/><Relationship Id="rId60" Type="http://schemas.openxmlformats.org/officeDocument/2006/relationships/ctrlProp" Target="../ctrlProps/ctrlProp83.xml"/><Relationship Id="rId65" Type="http://schemas.openxmlformats.org/officeDocument/2006/relationships/ctrlProp" Target="../ctrlProps/ctrlProp88.xml"/><Relationship Id="rId4" Type="http://schemas.openxmlformats.org/officeDocument/2006/relationships/ctrlProp" Target="../ctrlProps/ctrlProp27.xml"/><Relationship Id="rId9" Type="http://schemas.openxmlformats.org/officeDocument/2006/relationships/ctrlProp" Target="../ctrlProps/ctrlProp32.xml"/><Relationship Id="rId13" Type="http://schemas.openxmlformats.org/officeDocument/2006/relationships/ctrlProp" Target="../ctrlProps/ctrlProp36.xml"/><Relationship Id="rId18" Type="http://schemas.openxmlformats.org/officeDocument/2006/relationships/ctrlProp" Target="../ctrlProps/ctrlProp41.xml"/><Relationship Id="rId39" Type="http://schemas.openxmlformats.org/officeDocument/2006/relationships/ctrlProp" Target="../ctrlProps/ctrlProp6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6038B-9A8A-4551-B47D-9F7BA6E6CD6A}">
  <sheetPr codeName="Sheet1"/>
  <dimension ref="B1:M51"/>
  <sheetViews>
    <sheetView tabSelected="1" zoomScaleNormal="100" workbookViewId="0">
      <selection activeCell="F1" sqref="F1"/>
    </sheetView>
  </sheetViews>
  <sheetFormatPr defaultColWidth="8.81640625" defaultRowHeight="14.5" x14ac:dyDescent="0.35"/>
  <cols>
    <col min="1" max="1" width="8.81640625" style="7"/>
    <col min="2" max="2" width="27.81640625" style="1" customWidth="1"/>
    <col min="3" max="3" width="129.36328125" style="7" customWidth="1"/>
    <col min="4" max="4" width="10.54296875" style="7" customWidth="1"/>
    <col min="5" max="8" width="8.81640625" style="7"/>
    <col min="9" max="9" width="8.81640625" style="7" customWidth="1"/>
    <col min="10" max="16384" width="8.81640625" style="7"/>
  </cols>
  <sheetData>
    <row r="1" spans="2:3" ht="98.5" customHeight="1" x14ac:dyDescent="0.35"/>
    <row r="2" spans="2:3" ht="35.5" customHeight="1" x14ac:dyDescent="0.55000000000000004">
      <c r="B2" s="105" t="s">
        <v>30</v>
      </c>
      <c r="C2" s="105"/>
    </row>
    <row r="3" spans="2:3" ht="30" customHeight="1" x14ac:dyDescent="0.45">
      <c r="B3" s="111" t="s">
        <v>20</v>
      </c>
      <c r="C3" s="111"/>
    </row>
    <row r="4" spans="2:3" ht="80" customHeight="1" x14ac:dyDescent="0.45">
      <c r="B4" s="109" t="s">
        <v>46</v>
      </c>
      <c r="C4" s="109"/>
    </row>
    <row r="5" spans="2:3" ht="30" customHeight="1" x14ac:dyDescent="0.45">
      <c r="B5" s="109" t="s">
        <v>37</v>
      </c>
      <c r="C5" s="109"/>
    </row>
    <row r="6" spans="2:3" ht="20" customHeight="1" x14ac:dyDescent="0.45">
      <c r="B6" s="4"/>
      <c r="C6" s="4"/>
    </row>
    <row r="7" spans="2:3" ht="20" customHeight="1" x14ac:dyDescent="0.45">
      <c r="B7" s="4"/>
      <c r="C7" s="4"/>
    </row>
    <row r="8" spans="2:3" ht="18.5" x14ac:dyDescent="0.45">
      <c r="B8" s="5"/>
    </row>
    <row r="9" spans="2:3" ht="21" x14ac:dyDescent="0.5">
      <c r="B9" s="106" t="s">
        <v>31</v>
      </c>
      <c r="C9" s="106"/>
    </row>
    <row r="10" spans="2:3" ht="21" x14ac:dyDescent="0.5">
      <c r="B10" s="107" t="s">
        <v>60</v>
      </c>
      <c r="C10" s="107"/>
    </row>
    <row r="11" spans="2:3" ht="20" customHeight="1" x14ac:dyDescent="0.45">
      <c r="B11" s="108" t="s">
        <v>61</v>
      </c>
      <c r="C11" s="108"/>
    </row>
    <row r="12" spans="2:3" ht="20" customHeight="1" x14ac:dyDescent="0.45">
      <c r="B12" s="6"/>
      <c r="C12" s="6"/>
    </row>
    <row r="13" spans="2:3" ht="25" customHeight="1" x14ac:dyDescent="0.45">
      <c r="B13" s="21" t="s">
        <v>0</v>
      </c>
      <c r="C13" s="57"/>
    </row>
    <row r="14" spans="2:3" ht="25" customHeight="1" x14ac:dyDescent="0.45">
      <c r="B14" s="21" t="s">
        <v>1</v>
      </c>
      <c r="C14" s="57"/>
    </row>
    <row r="15" spans="2:3" ht="25" customHeight="1" x14ac:dyDescent="0.45">
      <c r="B15" s="21" t="s">
        <v>62</v>
      </c>
      <c r="C15" s="57"/>
    </row>
    <row r="16" spans="2:3" ht="25" customHeight="1" x14ac:dyDescent="0.45">
      <c r="B16" s="21" t="s">
        <v>63</v>
      </c>
      <c r="C16" s="58"/>
    </row>
    <row r="17" spans="2:13" ht="25" customHeight="1" x14ac:dyDescent="0.45">
      <c r="B17" s="21" t="s">
        <v>2</v>
      </c>
      <c r="C17" s="57"/>
    </row>
    <row r="18" spans="2:13" ht="25" customHeight="1" x14ac:dyDescent="0.45">
      <c r="B18" s="15"/>
      <c r="C18" s="6"/>
    </row>
    <row r="19" spans="2:13" ht="21" x14ac:dyDescent="0.5">
      <c r="B19" s="20"/>
      <c r="C19" s="20"/>
    </row>
    <row r="20" spans="2:13" ht="21" x14ac:dyDescent="0.5">
      <c r="B20" s="107" t="s">
        <v>149</v>
      </c>
      <c r="C20" s="107"/>
    </row>
    <row r="21" spans="2:13" ht="35" customHeight="1" x14ac:dyDescent="0.45">
      <c r="B21" s="109" t="s">
        <v>182</v>
      </c>
      <c r="C21" s="109"/>
      <c r="M21" s="18"/>
    </row>
    <row r="22" spans="2:13" ht="18.5" x14ac:dyDescent="0.45">
      <c r="B22" s="5"/>
      <c r="C22" s="12"/>
      <c r="M22" s="18"/>
    </row>
    <row r="23" spans="2:13" ht="18.5" customHeight="1" x14ac:dyDescent="0.45">
      <c r="C23" s="14" t="s">
        <v>179</v>
      </c>
      <c r="M23" s="18"/>
    </row>
    <row r="24" spans="2:13" ht="18.5" x14ac:dyDescent="0.45">
      <c r="C24" s="3"/>
      <c r="D24" s="5"/>
      <c r="M24" s="18"/>
    </row>
    <row r="25" spans="2:13" ht="18.5" x14ac:dyDescent="0.45">
      <c r="C25" s="14" t="s">
        <v>153</v>
      </c>
      <c r="D25" s="5"/>
    </row>
    <row r="26" spans="2:13" ht="18.5" x14ac:dyDescent="0.45">
      <c r="C26" s="3"/>
      <c r="D26" s="5"/>
    </row>
    <row r="27" spans="2:13" ht="18.5" x14ac:dyDescent="0.45">
      <c r="C27" s="14" t="s">
        <v>154</v>
      </c>
      <c r="D27" s="5"/>
    </row>
    <row r="28" spans="2:13" ht="18.5" customHeight="1" x14ac:dyDescent="0.45">
      <c r="C28" s="13"/>
      <c r="D28" s="5"/>
    </row>
    <row r="29" spans="2:13" ht="18.5" customHeight="1" x14ac:dyDescent="0.45">
      <c r="B29" s="3"/>
      <c r="C29" s="12"/>
      <c r="D29" s="13"/>
    </row>
    <row r="30" spans="2:13" ht="21" x14ac:dyDescent="0.5">
      <c r="B30" s="107" t="s">
        <v>75</v>
      </c>
      <c r="C30" s="107"/>
      <c r="D30" s="5"/>
    </row>
    <row r="31" spans="2:13" ht="35" customHeight="1" x14ac:dyDescent="0.45">
      <c r="B31" s="110" t="s">
        <v>180</v>
      </c>
      <c r="C31" s="110"/>
      <c r="D31" s="5"/>
    </row>
    <row r="32" spans="2:13" ht="18.5" customHeight="1" x14ac:dyDescent="0.45">
      <c r="B32" s="108"/>
      <c r="C32" s="108"/>
      <c r="D32" s="13"/>
    </row>
    <row r="33" spans="2:4" ht="18.5" customHeight="1" x14ac:dyDescent="0.45">
      <c r="B33" s="6"/>
      <c r="C33" s="6"/>
      <c r="D33" s="5"/>
    </row>
    <row r="34" spans="2:4" ht="20" customHeight="1" x14ac:dyDescent="0.5">
      <c r="B34" s="107" t="s">
        <v>152</v>
      </c>
      <c r="C34" s="107"/>
      <c r="D34" s="5"/>
    </row>
    <row r="35" spans="2:4" ht="35" customHeight="1" x14ac:dyDescent="0.45">
      <c r="B35" s="110" t="s">
        <v>181</v>
      </c>
      <c r="C35" s="110"/>
      <c r="D35" s="5"/>
    </row>
    <row r="36" spans="2:4" ht="18.5" customHeight="1" x14ac:dyDescent="0.45">
      <c r="B36" s="6"/>
      <c r="C36" s="4"/>
      <c r="D36" s="5"/>
    </row>
    <row r="37" spans="2:4" ht="18.5" customHeight="1" x14ac:dyDescent="0.45">
      <c r="B37" s="6"/>
      <c r="C37" s="15"/>
      <c r="D37" s="5"/>
    </row>
    <row r="38" spans="2:4" ht="20" customHeight="1" x14ac:dyDescent="0.5">
      <c r="B38" s="107" t="s">
        <v>151</v>
      </c>
      <c r="C38" s="107"/>
      <c r="D38" s="5"/>
    </row>
    <row r="39" spans="2:4" ht="55" customHeight="1" x14ac:dyDescent="0.45">
      <c r="B39" s="115" t="s">
        <v>183</v>
      </c>
      <c r="C39" s="115"/>
      <c r="D39" s="5"/>
    </row>
    <row r="40" spans="2:4" ht="18.5" customHeight="1" x14ac:dyDescent="0.45">
      <c r="B40" s="3"/>
      <c r="C40" s="12"/>
      <c r="D40" s="5"/>
    </row>
    <row r="41" spans="2:4" ht="18.5" customHeight="1" x14ac:dyDescent="0.45">
      <c r="B41" s="3"/>
      <c r="C41" s="12"/>
      <c r="D41" s="5"/>
    </row>
    <row r="42" spans="2:4" ht="21" customHeight="1" x14ac:dyDescent="0.5">
      <c r="B42" s="107" t="s">
        <v>150</v>
      </c>
      <c r="C42" s="107"/>
      <c r="D42" s="5"/>
    </row>
    <row r="43" spans="2:4" ht="54.5" customHeight="1" x14ac:dyDescent="0.45">
      <c r="B43" s="112" t="s">
        <v>184</v>
      </c>
      <c r="C43" s="112"/>
      <c r="D43" s="5"/>
    </row>
    <row r="44" spans="2:4" ht="20" customHeight="1" x14ac:dyDescent="0.45">
      <c r="B44" s="6"/>
      <c r="C44" s="6"/>
      <c r="D44" s="5"/>
    </row>
    <row r="45" spans="2:4" ht="20" customHeight="1" x14ac:dyDescent="0.45">
      <c r="B45" s="6"/>
      <c r="C45" s="6"/>
      <c r="D45" s="5"/>
    </row>
    <row r="46" spans="2:4" ht="21" customHeight="1" x14ac:dyDescent="0.5">
      <c r="B46" s="107" t="s">
        <v>211</v>
      </c>
      <c r="C46" s="107"/>
    </row>
    <row r="47" spans="2:4" ht="37.25" customHeight="1" x14ac:dyDescent="0.45">
      <c r="B47" s="108" t="s">
        <v>223</v>
      </c>
      <c r="C47" s="108"/>
    </row>
    <row r="48" spans="2:4" ht="21" x14ac:dyDescent="0.5">
      <c r="B48" s="113"/>
      <c r="C48" s="113"/>
    </row>
    <row r="49" spans="2:3" ht="18" customHeight="1" x14ac:dyDescent="0.45">
      <c r="B49" s="114"/>
      <c r="C49" s="114"/>
    </row>
    <row r="50" spans="2:3" ht="21" x14ac:dyDescent="0.5">
      <c r="B50" s="107" t="s">
        <v>210</v>
      </c>
      <c r="C50" s="107"/>
    </row>
    <row r="51" spans="2:3" ht="40.25" customHeight="1" x14ac:dyDescent="0.45">
      <c r="B51" s="108" t="s">
        <v>155</v>
      </c>
      <c r="C51" s="108"/>
    </row>
  </sheetData>
  <sheetProtection algorithmName="SHA-512" hashValue="8w2RD2OjLz+iSM0KGjA0h9G5HbiIPkiVNMKiun/aT/CMrHN3+K2BsQ75kYXCk/nM51PBmtqc+y07Ii5sseg3jQ==" saltValue="Wa43QhBkGlwHRaxUivAmlQ==" spinCount="100000" sheet="1" objects="1" scenarios="1"/>
  <mergeCells count="24">
    <mergeCell ref="B50:C50"/>
    <mergeCell ref="B51:C51"/>
    <mergeCell ref="B20:C20"/>
    <mergeCell ref="B3:C3"/>
    <mergeCell ref="B4:C4"/>
    <mergeCell ref="B5:C5"/>
    <mergeCell ref="B42:C42"/>
    <mergeCell ref="B43:C43"/>
    <mergeCell ref="B35:C35"/>
    <mergeCell ref="B48:C48"/>
    <mergeCell ref="B49:C49"/>
    <mergeCell ref="B46:C46"/>
    <mergeCell ref="B38:C38"/>
    <mergeCell ref="B39:C39"/>
    <mergeCell ref="B47:C47"/>
    <mergeCell ref="B2:C2"/>
    <mergeCell ref="B9:C9"/>
    <mergeCell ref="B10:C10"/>
    <mergeCell ref="B11:C11"/>
    <mergeCell ref="B34:C34"/>
    <mergeCell ref="B21:C21"/>
    <mergeCell ref="B30:C30"/>
    <mergeCell ref="B31:C31"/>
    <mergeCell ref="B32:C3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37686-1162-4D79-A830-E1E5BD3E1238}">
  <sheetPr codeName="Sheet2"/>
  <dimension ref="A1:F52"/>
  <sheetViews>
    <sheetView zoomScaleNormal="100" workbookViewId="0">
      <selection activeCell="H38" sqref="H38"/>
    </sheetView>
  </sheetViews>
  <sheetFormatPr defaultColWidth="8.81640625" defaultRowHeight="14.5" x14ac:dyDescent="0.35"/>
  <cols>
    <col min="1" max="1" width="40.08984375" style="7" customWidth="1"/>
    <col min="2" max="2" width="67.1796875" style="7" customWidth="1"/>
    <col min="3" max="3" width="41.81640625" style="7" customWidth="1"/>
    <col min="4" max="4" width="24.54296875" style="7" customWidth="1"/>
    <col min="5" max="5" width="41.453125" style="7" customWidth="1"/>
    <col min="6" max="6" width="68.453125" style="7" customWidth="1"/>
    <col min="7" max="16384" width="8.81640625" style="7"/>
  </cols>
  <sheetData>
    <row r="1" spans="1:6" ht="24" thickBot="1" x14ac:dyDescent="0.6">
      <c r="A1" s="117" t="s">
        <v>147</v>
      </c>
      <c r="B1" s="117"/>
      <c r="C1" s="117"/>
      <c r="D1" s="33"/>
      <c r="E1" s="33"/>
    </row>
    <row r="2" spans="1:6" ht="23" customHeight="1" thickTop="1" thickBot="1" x14ac:dyDescent="0.6">
      <c r="A2" s="118" t="s">
        <v>148</v>
      </c>
      <c r="B2" s="118"/>
      <c r="C2" s="118"/>
      <c r="D2" s="34"/>
      <c r="E2" s="40" t="s">
        <v>174</v>
      </c>
      <c r="F2" s="59"/>
    </row>
    <row r="3" spans="1:6" ht="18.5" customHeight="1" thickTop="1" x14ac:dyDescent="0.45">
      <c r="A3" s="116" t="s">
        <v>175</v>
      </c>
      <c r="B3" s="116"/>
      <c r="C3" s="4"/>
      <c r="D3" s="4"/>
    </row>
    <row r="4" spans="1:6" ht="25.5" customHeight="1" x14ac:dyDescent="0.5">
      <c r="A4" s="116"/>
      <c r="B4" s="116"/>
      <c r="C4" s="4"/>
      <c r="D4" s="4"/>
      <c r="F4" s="54" t="str" cm="1">
        <f t="array" ref="F4">_xlfn.IFS(F2="SWZ devices are not recommended","Decision Tool Completed",F2="Evaluate project for standalone SWZ devices","Skip to Step 5",F2="Evaluate project for connected SWZ devices","Skip to Step 5",F2="Evaluate project for SWZ subsystems and devices","Complete Steps 3-5",F2="","")</f>
        <v/>
      </c>
    </row>
    <row r="50" spans="3:5" ht="18.5" x14ac:dyDescent="0.45">
      <c r="C50" s="32"/>
      <c r="D50" s="32"/>
      <c r="E50" s="32"/>
    </row>
    <row r="52" spans="3:5" ht="18.5" x14ac:dyDescent="0.45">
      <c r="C52" s="32"/>
      <c r="D52" s="32"/>
      <c r="E52" s="32"/>
    </row>
  </sheetData>
  <sheetProtection algorithmName="SHA-512" hashValue="KT5FnZWj4OaYj+zejjwa07kBKOt0VvjPy3Jp8A4/1teJydtCCVLJ4t6gUn8uzLV4sBK34WYJzkVP3i6GQO/itA==" saltValue="QmCGqYgqIKhAA0Z8saREvw==" spinCount="100000" sheet="1" objects="1" scenarios="1"/>
  <mergeCells count="3">
    <mergeCell ref="A3:B4"/>
    <mergeCell ref="A1:C1"/>
    <mergeCell ref="A2:C2"/>
  </mergeCells>
  <conditionalFormatting sqref="F2">
    <cfRule type="notContainsBlanks" dxfId="6" priority="4">
      <formula>LEN(TRIM(F2))&gt;0</formula>
    </cfRule>
  </conditionalFormatting>
  <conditionalFormatting sqref="F4">
    <cfRule type="notContainsBlanks" dxfId="5" priority="3">
      <formula>LEN(TRIM(F4))&gt;0</formula>
    </cfRule>
  </conditionalFormatting>
  <dataValidations count="1">
    <dataValidation type="list" allowBlank="1" showInputMessage="1" showErrorMessage="1" sqref="F2" xr:uid="{DB567017-0F6E-4370-AE40-2C2B3279A87A}">
      <formula1>"SWZ devices are not recommended, Evaluate project for standalone SWZ devices, Evaluate project for connected SWZ devices, Evaluate project for SWZ subsystems and devices"</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13482-68A0-4989-BE36-FE39DF280F0F}">
  <sheetPr codeName="Sheet4">
    <pageSetUpPr fitToPage="1"/>
  </sheetPr>
  <dimension ref="A1:O29"/>
  <sheetViews>
    <sheetView zoomScaleNormal="100" workbookViewId="0">
      <selection activeCell="C11" sqref="C11"/>
    </sheetView>
  </sheetViews>
  <sheetFormatPr defaultColWidth="8.90625" defaultRowHeight="18.5" x14ac:dyDescent="0.45"/>
  <cols>
    <col min="1" max="1" width="109.81640625" style="3" customWidth="1"/>
    <col min="2" max="2" width="30.6328125" style="2" customWidth="1"/>
    <col min="3" max="3" width="80.6328125" style="3" customWidth="1"/>
    <col min="4" max="4" width="8.90625" style="12"/>
    <col min="5" max="5" width="22.54296875" style="2" customWidth="1"/>
    <col min="6" max="15" width="20.81640625" style="19" customWidth="1"/>
    <col min="16" max="16384" width="8.90625" style="12"/>
  </cols>
  <sheetData>
    <row r="1" spans="1:15" ht="14.5" customHeight="1" x14ac:dyDescent="0.45">
      <c r="A1" s="119" t="s">
        <v>27</v>
      </c>
      <c r="B1" s="119"/>
      <c r="C1" s="119"/>
      <c r="F1" s="119" t="s">
        <v>67</v>
      </c>
      <c r="G1" s="119"/>
      <c r="H1" s="119"/>
      <c r="I1" s="119"/>
      <c r="J1" s="119"/>
      <c r="K1" s="119"/>
      <c r="L1" s="119"/>
      <c r="M1" s="119"/>
      <c r="N1" s="119"/>
      <c r="O1" s="119"/>
    </row>
    <row r="2" spans="1:15" ht="18" customHeight="1" x14ac:dyDescent="0.45">
      <c r="A2" s="119"/>
      <c r="B2" s="119"/>
      <c r="C2" s="119"/>
      <c r="F2" s="119"/>
      <c r="G2" s="119"/>
      <c r="H2" s="119"/>
      <c r="I2" s="119"/>
      <c r="J2" s="119"/>
      <c r="K2" s="119"/>
      <c r="L2" s="119"/>
      <c r="M2" s="119"/>
      <c r="N2" s="119"/>
      <c r="O2" s="119"/>
    </row>
    <row r="3" spans="1:15" ht="54" customHeight="1" x14ac:dyDescent="0.45">
      <c r="A3" s="10" t="s">
        <v>74</v>
      </c>
      <c r="B3" s="11" t="s">
        <v>172</v>
      </c>
      <c r="C3" s="11" t="s">
        <v>72</v>
      </c>
      <c r="F3" s="23" t="s">
        <v>21</v>
      </c>
      <c r="G3" s="23" t="s">
        <v>22</v>
      </c>
      <c r="H3" s="23" t="s">
        <v>65</v>
      </c>
      <c r="I3" s="23" t="s">
        <v>23</v>
      </c>
      <c r="J3" s="23" t="s">
        <v>35</v>
      </c>
      <c r="K3" s="23" t="s">
        <v>203</v>
      </c>
      <c r="L3" s="23" t="s">
        <v>66</v>
      </c>
      <c r="M3" s="23" t="s">
        <v>64</v>
      </c>
      <c r="N3" s="23" t="s">
        <v>45</v>
      </c>
      <c r="O3" s="23" t="s">
        <v>187</v>
      </c>
    </row>
    <row r="4" spans="1:15" ht="37" x14ac:dyDescent="0.45">
      <c r="A4" s="68" t="s">
        <v>3</v>
      </c>
      <c r="B4" s="60" t="b">
        <v>0</v>
      </c>
      <c r="C4" s="61"/>
      <c r="F4" s="22">
        <v>3</v>
      </c>
      <c r="G4" s="9">
        <v>1</v>
      </c>
      <c r="H4" s="22">
        <v>3</v>
      </c>
      <c r="I4" s="9"/>
      <c r="J4" s="22">
        <v>3</v>
      </c>
      <c r="K4" s="9"/>
      <c r="L4" s="22"/>
      <c r="M4" s="9"/>
      <c r="N4" s="22">
        <v>1</v>
      </c>
      <c r="O4" s="9">
        <v>3</v>
      </c>
    </row>
    <row r="5" spans="1:15" ht="37" x14ac:dyDescent="0.45">
      <c r="A5" s="69" t="s">
        <v>4</v>
      </c>
      <c r="B5" s="62"/>
      <c r="C5" s="63"/>
      <c r="F5" s="22">
        <v>3</v>
      </c>
      <c r="G5" s="9"/>
      <c r="H5" s="22">
        <v>3</v>
      </c>
      <c r="I5" s="9">
        <v>3</v>
      </c>
      <c r="J5" s="22"/>
      <c r="K5" s="9"/>
      <c r="L5" s="22"/>
      <c r="M5" s="9"/>
      <c r="N5" s="22"/>
      <c r="O5" s="9">
        <v>3</v>
      </c>
    </row>
    <row r="6" spans="1:15" ht="37" x14ac:dyDescent="0.45">
      <c r="A6" s="68" t="s">
        <v>5</v>
      </c>
      <c r="B6" s="60"/>
      <c r="C6" s="61"/>
      <c r="F6" s="22"/>
      <c r="G6" s="9"/>
      <c r="H6" s="22">
        <v>3</v>
      </c>
      <c r="I6" s="9">
        <v>1</v>
      </c>
      <c r="J6" s="22">
        <v>1</v>
      </c>
      <c r="K6" s="9"/>
      <c r="L6" s="22"/>
      <c r="M6" s="9"/>
      <c r="N6" s="22">
        <v>1</v>
      </c>
      <c r="O6" s="9">
        <v>1</v>
      </c>
    </row>
    <row r="7" spans="1:15" ht="35" customHeight="1" x14ac:dyDescent="0.45">
      <c r="A7" s="69" t="s">
        <v>158</v>
      </c>
      <c r="B7" s="62"/>
      <c r="C7" s="63"/>
      <c r="F7" s="22">
        <v>1</v>
      </c>
      <c r="G7" s="9"/>
      <c r="H7" s="22">
        <v>3</v>
      </c>
      <c r="I7" s="9">
        <v>3</v>
      </c>
      <c r="J7" s="22"/>
      <c r="K7" s="9"/>
      <c r="L7" s="22"/>
      <c r="M7" s="9"/>
      <c r="N7" s="22"/>
      <c r="O7" s="9"/>
    </row>
    <row r="8" spans="1:15" ht="35" customHeight="1" x14ac:dyDescent="0.45">
      <c r="A8" s="68" t="s">
        <v>6</v>
      </c>
      <c r="B8" s="60"/>
      <c r="C8" s="61"/>
      <c r="F8" s="22"/>
      <c r="G8" s="9"/>
      <c r="H8" s="22"/>
      <c r="I8" s="9">
        <v>3</v>
      </c>
      <c r="J8" s="22"/>
      <c r="K8" s="9"/>
      <c r="L8" s="22"/>
      <c r="M8" s="9"/>
      <c r="N8" s="22"/>
      <c r="O8" s="9"/>
    </row>
    <row r="9" spans="1:15" ht="55.5" x14ac:dyDescent="0.45">
      <c r="A9" s="69" t="s">
        <v>7</v>
      </c>
      <c r="B9" s="62"/>
      <c r="C9" s="63"/>
      <c r="F9" s="22">
        <v>1</v>
      </c>
      <c r="G9" s="9">
        <v>3</v>
      </c>
      <c r="H9" s="22">
        <v>1</v>
      </c>
      <c r="I9" s="9"/>
      <c r="J9" s="22">
        <v>1</v>
      </c>
      <c r="K9" s="9"/>
      <c r="L9" s="22"/>
      <c r="M9" s="9"/>
      <c r="N9" s="22">
        <v>3</v>
      </c>
      <c r="O9" s="9">
        <v>1</v>
      </c>
    </row>
    <row r="10" spans="1:15" ht="74" x14ac:dyDescent="0.45">
      <c r="A10" s="68" t="s">
        <v>8</v>
      </c>
      <c r="B10" s="60"/>
      <c r="C10" s="61"/>
      <c r="F10" s="22">
        <v>1</v>
      </c>
      <c r="G10" s="9">
        <v>3</v>
      </c>
      <c r="H10" s="22">
        <v>1</v>
      </c>
      <c r="I10" s="9">
        <v>1</v>
      </c>
      <c r="J10" s="22"/>
      <c r="K10" s="9"/>
      <c r="L10" s="22"/>
      <c r="M10" s="9"/>
      <c r="N10" s="22">
        <v>1</v>
      </c>
      <c r="O10" s="9"/>
    </row>
    <row r="11" spans="1:15" ht="35" customHeight="1" x14ac:dyDescent="0.45">
      <c r="A11" s="69" t="s">
        <v>159</v>
      </c>
      <c r="B11" s="62"/>
      <c r="C11" s="63"/>
      <c r="F11" s="22">
        <v>3</v>
      </c>
      <c r="G11" s="9">
        <v>3</v>
      </c>
      <c r="H11" s="22"/>
      <c r="I11" s="9">
        <v>3</v>
      </c>
      <c r="J11" s="22">
        <v>1</v>
      </c>
      <c r="K11" s="9"/>
      <c r="L11" s="22"/>
      <c r="M11" s="9"/>
      <c r="N11" s="22"/>
      <c r="O11" s="9">
        <v>1</v>
      </c>
    </row>
    <row r="12" spans="1:15" ht="74" x14ac:dyDescent="0.45">
      <c r="A12" s="70" t="s">
        <v>9</v>
      </c>
      <c r="B12" s="60"/>
      <c r="C12" s="61"/>
      <c r="F12" s="22"/>
      <c r="G12" s="9"/>
      <c r="H12" s="22">
        <v>1</v>
      </c>
      <c r="I12" s="9">
        <v>1</v>
      </c>
      <c r="J12" s="22">
        <v>3</v>
      </c>
      <c r="K12" s="9"/>
      <c r="L12" s="22"/>
      <c r="M12" s="9"/>
      <c r="N12" s="22"/>
      <c r="O12" s="9">
        <v>3</v>
      </c>
    </row>
    <row r="13" spans="1:15" ht="60.65" customHeight="1" x14ac:dyDescent="0.45">
      <c r="A13" s="69" t="s">
        <v>10</v>
      </c>
      <c r="B13" s="62"/>
      <c r="C13" s="63"/>
      <c r="F13" s="22"/>
      <c r="G13" s="9"/>
      <c r="H13" s="22">
        <v>3</v>
      </c>
      <c r="I13" s="9"/>
      <c r="J13" s="22">
        <v>3</v>
      </c>
      <c r="K13" s="9"/>
      <c r="L13" s="22"/>
      <c r="M13" s="9"/>
      <c r="N13" s="22"/>
      <c r="O13" s="9">
        <v>3</v>
      </c>
    </row>
    <row r="14" spans="1:15" ht="37" x14ac:dyDescent="0.45">
      <c r="A14" s="70" t="s">
        <v>11</v>
      </c>
      <c r="B14" s="60"/>
      <c r="C14" s="61"/>
      <c r="F14" s="22"/>
      <c r="G14" s="9"/>
      <c r="H14" s="22">
        <v>1</v>
      </c>
      <c r="I14" s="9"/>
      <c r="J14" s="22">
        <v>3</v>
      </c>
      <c r="K14" s="9"/>
      <c r="L14" s="22"/>
      <c r="M14" s="9"/>
      <c r="N14" s="22"/>
      <c r="O14" s="9">
        <v>3</v>
      </c>
    </row>
    <row r="15" spans="1:15" ht="37" x14ac:dyDescent="0.45">
      <c r="A15" s="69" t="s">
        <v>12</v>
      </c>
      <c r="B15" s="62"/>
      <c r="C15" s="63"/>
      <c r="F15" s="22"/>
      <c r="G15" s="9"/>
      <c r="H15" s="22"/>
      <c r="I15" s="9">
        <v>3</v>
      </c>
      <c r="J15" s="22">
        <v>3</v>
      </c>
      <c r="K15" s="9"/>
      <c r="L15" s="22"/>
      <c r="M15" s="9"/>
      <c r="N15" s="22"/>
      <c r="O15" s="9"/>
    </row>
    <row r="16" spans="1:15" ht="37" customHeight="1" x14ac:dyDescent="0.45">
      <c r="A16" s="70" t="s">
        <v>13</v>
      </c>
      <c r="B16" s="60"/>
      <c r="C16" s="61"/>
      <c r="F16" s="22">
        <v>1</v>
      </c>
      <c r="G16" s="9"/>
      <c r="H16" s="22"/>
      <c r="I16" s="9"/>
      <c r="J16" s="22"/>
      <c r="K16" s="9">
        <v>3</v>
      </c>
      <c r="L16" s="22"/>
      <c r="M16" s="9"/>
      <c r="N16" s="22"/>
      <c r="O16" s="9"/>
    </row>
    <row r="17" spans="1:15" ht="37" x14ac:dyDescent="0.45">
      <c r="A17" s="69" t="s">
        <v>14</v>
      </c>
      <c r="B17" s="62"/>
      <c r="C17" s="63"/>
      <c r="F17" s="22">
        <v>3</v>
      </c>
      <c r="G17" s="9"/>
      <c r="H17" s="22"/>
      <c r="I17" s="9"/>
      <c r="J17" s="22"/>
      <c r="K17" s="9">
        <v>3</v>
      </c>
      <c r="L17" s="22"/>
      <c r="M17" s="9"/>
      <c r="N17" s="22"/>
      <c r="O17" s="9"/>
    </row>
    <row r="18" spans="1:15" ht="35" customHeight="1" x14ac:dyDescent="0.45">
      <c r="A18" s="70" t="s">
        <v>160</v>
      </c>
      <c r="B18" s="60"/>
      <c r="C18" s="61"/>
      <c r="F18" s="22"/>
      <c r="G18" s="9">
        <v>3</v>
      </c>
      <c r="H18" s="22"/>
      <c r="I18" s="9">
        <v>3</v>
      </c>
      <c r="J18" s="22"/>
      <c r="K18" s="9">
        <v>3</v>
      </c>
      <c r="L18" s="22"/>
      <c r="M18" s="9"/>
      <c r="N18" s="22"/>
      <c r="O18" s="9"/>
    </row>
    <row r="19" spans="1:15" ht="37" x14ac:dyDescent="0.45">
      <c r="A19" s="69" t="s">
        <v>15</v>
      </c>
      <c r="B19" s="62"/>
      <c r="C19" s="63"/>
      <c r="F19" s="22">
        <v>1</v>
      </c>
      <c r="G19" s="9"/>
      <c r="H19" s="22">
        <v>1</v>
      </c>
      <c r="I19" s="9"/>
      <c r="J19" s="22"/>
      <c r="K19" s="9">
        <v>3</v>
      </c>
      <c r="L19" s="22"/>
      <c r="M19" s="9"/>
      <c r="N19" s="22"/>
      <c r="O19" s="9"/>
    </row>
    <row r="20" spans="1:15" ht="37" x14ac:dyDescent="0.45">
      <c r="A20" s="70" t="s">
        <v>16</v>
      </c>
      <c r="B20" s="60"/>
      <c r="C20" s="61"/>
      <c r="F20" s="22">
        <v>1</v>
      </c>
      <c r="G20" s="9"/>
      <c r="H20" s="22">
        <v>1</v>
      </c>
      <c r="I20" s="9"/>
      <c r="J20" s="22"/>
      <c r="K20" s="9">
        <v>3</v>
      </c>
      <c r="L20" s="22"/>
      <c r="M20" s="9"/>
      <c r="N20" s="22"/>
      <c r="O20" s="9"/>
    </row>
    <row r="21" spans="1:15" ht="37" x14ac:dyDescent="0.45">
      <c r="A21" s="69" t="s">
        <v>17</v>
      </c>
      <c r="B21" s="62"/>
      <c r="C21" s="64"/>
      <c r="F21" s="22">
        <v>1</v>
      </c>
      <c r="G21" s="9"/>
      <c r="H21" s="22">
        <v>1</v>
      </c>
      <c r="I21" s="9"/>
      <c r="J21" s="22"/>
      <c r="K21" s="9"/>
      <c r="L21" s="22"/>
      <c r="M21" s="9"/>
      <c r="N21" s="22">
        <v>3</v>
      </c>
      <c r="O21" s="9"/>
    </row>
    <row r="22" spans="1:15" ht="37" x14ac:dyDescent="0.45">
      <c r="A22" s="70" t="s">
        <v>70</v>
      </c>
      <c r="B22" s="60"/>
      <c r="C22" s="61"/>
      <c r="F22" s="22"/>
      <c r="G22" s="9"/>
      <c r="H22" s="22"/>
      <c r="I22" s="9"/>
      <c r="J22" s="22"/>
      <c r="K22" s="9"/>
      <c r="L22" s="22">
        <v>3</v>
      </c>
      <c r="M22" s="9"/>
      <c r="N22" s="22"/>
      <c r="O22" s="9"/>
    </row>
    <row r="23" spans="1:15" ht="37" x14ac:dyDescent="0.45">
      <c r="A23" s="69" t="s">
        <v>48</v>
      </c>
      <c r="B23" s="62"/>
      <c r="C23" s="63"/>
      <c r="F23" s="22"/>
      <c r="G23" s="9"/>
      <c r="H23" s="22"/>
      <c r="I23" s="9"/>
      <c r="J23" s="22"/>
      <c r="K23" s="9"/>
      <c r="L23" s="22"/>
      <c r="M23" s="9">
        <v>3</v>
      </c>
      <c r="N23" s="22"/>
      <c r="O23" s="9"/>
    </row>
    <row r="24" spans="1:15" ht="46" customHeight="1" x14ac:dyDescent="0.45">
      <c r="A24" s="70" t="s">
        <v>47</v>
      </c>
      <c r="B24" s="60"/>
      <c r="C24" s="61"/>
      <c r="F24" s="22"/>
      <c r="G24" s="9"/>
      <c r="H24" s="22"/>
      <c r="I24" s="9"/>
      <c r="J24" s="22"/>
      <c r="K24" s="9"/>
      <c r="L24" s="22"/>
      <c r="M24" s="9">
        <v>3</v>
      </c>
      <c r="N24" s="22"/>
      <c r="O24" s="9"/>
    </row>
    <row r="25" spans="1:15" ht="37" customHeight="1" x14ac:dyDescent="0.45">
      <c r="A25" s="69" t="s">
        <v>18</v>
      </c>
      <c r="B25" s="62" t="b">
        <v>0</v>
      </c>
      <c r="C25" s="63"/>
      <c r="F25" s="22">
        <v>1</v>
      </c>
      <c r="G25" s="9"/>
      <c r="H25" s="22">
        <v>1</v>
      </c>
      <c r="I25" s="9"/>
      <c r="J25" s="22"/>
      <c r="K25" s="9"/>
      <c r="L25" s="22"/>
      <c r="M25" s="9"/>
      <c r="N25" s="22">
        <v>3</v>
      </c>
      <c r="O25" s="9"/>
    </row>
    <row r="26" spans="1:15" ht="37" x14ac:dyDescent="0.45">
      <c r="A26" s="70" t="s">
        <v>69</v>
      </c>
      <c r="B26" s="60" t="b">
        <v>0</v>
      </c>
      <c r="C26" s="61"/>
      <c r="F26" s="22"/>
      <c r="G26" s="9"/>
      <c r="H26" s="22"/>
      <c r="I26" s="9"/>
      <c r="J26" s="22"/>
      <c r="K26" s="9"/>
      <c r="L26" s="22"/>
      <c r="M26" s="9"/>
      <c r="N26" s="22">
        <v>3</v>
      </c>
      <c r="O26" s="9"/>
    </row>
    <row r="27" spans="1:15" ht="55.5" x14ac:dyDescent="0.45">
      <c r="A27" s="69" t="s">
        <v>19</v>
      </c>
      <c r="B27" s="62" t="b">
        <v>0</v>
      </c>
      <c r="C27" s="63"/>
      <c r="F27" s="22">
        <v>3</v>
      </c>
      <c r="G27" s="9">
        <v>3</v>
      </c>
      <c r="H27" s="22">
        <v>3</v>
      </c>
      <c r="I27" s="9">
        <v>3</v>
      </c>
      <c r="J27" s="22">
        <v>1</v>
      </c>
      <c r="K27" s="9">
        <v>1</v>
      </c>
      <c r="L27" s="22">
        <v>1</v>
      </c>
      <c r="M27" s="9">
        <v>3</v>
      </c>
      <c r="N27" s="22">
        <v>1</v>
      </c>
      <c r="O27" s="9">
        <v>1</v>
      </c>
    </row>
    <row r="28" spans="1:15" ht="37" x14ac:dyDescent="0.45">
      <c r="A28" s="71" t="s">
        <v>43</v>
      </c>
      <c r="B28" s="60"/>
      <c r="C28" s="61"/>
      <c r="F28" s="25">
        <v>3</v>
      </c>
      <c r="G28" s="26">
        <v>3</v>
      </c>
      <c r="H28" s="25">
        <v>3</v>
      </c>
      <c r="I28" s="26">
        <v>3</v>
      </c>
      <c r="J28" s="25">
        <v>3</v>
      </c>
      <c r="K28" s="26">
        <v>3</v>
      </c>
      <c r="L28" s="25">
        <v>3</v>
      </c>
      <c r="M28" s="26">
        <v>3</v>
      </c>
      <c r="N28" s="25">
        <v>3</v>
      </c>
      <c r="O28" s="26">
        <v>3</v>
      </c>
    </row>
    <row r="29" spans="1:15" ht="23.5" customHeight="1" x14ac:dyDescent="0.45">
      <c r="E29" s="24" t="s">
        <v>29</v>
      </c>
      <c r="F29" s="27">
        <f>SUMIF(B4:B28,"TRUE",F4:F28)</f>
        <v>0</v>
      </c>
      <c r="G29" s="27">
        <f>SUMIF(B4:B28,"TRUE",G4:G28)</f>
        <v>0</v>
      </c>
      <c r="H29" s="27">
        <f>SUMIF(B4:B28,"TRUE",H4:H28)</f>
        <v>0</v>
      </c>
      <c r="I29" s="27">
        <f>SUMIF(B4:B28,"TRUE",I4:I28)</f>
        <v>0</v>
      </c>
      <c r="J29" s="27">
        <f>SUMIF(B4:B28,"TRUE",J4:J28)</f>
        <v>0</v>
      </c>
      <c r="K29" s="27">
        <f>SUMIF(B4:B28,"TRUE",K4:K28)</f>
        <v>0</v>
      </c>
      <c r="L29" s="27">
        <f>SUMIF(B4:B28,"TRUE",L4:L28)</f>
        <v>0</v>
      </c>
      <c r="M29" s="27">
        <f>SUMIF(B4:B28,"TRUE",M4:M28)</f>
        <v>0</v>
      </c>
      <c r="N29" s="27">
        <f>SUMIF(B4:B28,"TRUE",N4:N28)</f>
        <v>0</v>
      </c>
      <c r="O29" s="27">
        <f>SUMIF(B4:B28,"TRUE",O4:O28)</f>
        <v>0</v>
      </c>
    </row>
  </sheetData>
  <sheetProtection algorithmName="SHA-512" hashValue="OaEODN34wrWPfpcZePut5VyPsIizlTsdbNZk0xkHw0RVv2miFwb4FmO8X0Eo0EW8Bs+a41oPexmBI2J8n6P/Mg==" saltValue="99+IoiBsB69Ut4pqMESyrw==" spinCount="100000" sheet="1" objects="1" scenarios="1"/>
  <mergeCells count="2">
    <mergeCell ref="F1:O2"/>
    <mergeCell ref="A1:C2"/>
  </mergeCells>
  <pageMargins left="0.7" right="0.7" top="0.75" bottom="0.75" header="0.3" footer="0.3"/>
  <pageSetup scale="2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1</xdr:col>
                    <xdr:colOff>946150</xdr:colOff>
                    <xdr:row>3</xdr:row>
                    <xdr:rowOff>82550</xdr:rowOff>
                  </from>
                  <to>
                    <xdr:col>1</xdr:col>
                    <xdr:colOff>1168400</xdr:colOff>
                    <xdr:row>3</xdr:row>
                    <xdr:rowOff>387350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1</xdr:col>
                    <xdr:colOff>946150</xdr:colOff>
                    <xdr:row>4</xdr:row>
                    <xdr:rowOff>215900</xdr:rowOff>
                  </from>
                  <to>
                    <xdr:col>1</xdr:col>
                    <xdr:colOff>1168400</xdr:colOff>
                    <xdr:row>4</xdr:row>
                    <xdr:rowOff>520700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1</xdr:col>
                    <xdr:colOff>946150</xdr:colOff>
                    <xdr:row>5</xdr:row>
                    <xdr:rowOff>184150</xdr:rowOff>
                  </from>
                  <to>
                    <xdr:col>1</xdr:col>
                    <xdr:colOff>1168400</xdr:colOff>
                    <xdr:row>6</xdr:row>
                    <xdr:rowOff>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1</xdr:col>
                    <xdr:colOff>946150</xdr:colOff>
                    <xdr:row>6</xdr:row>
                    <xdr:rowOff>63500</xdr:rowOff>
                  </from>
                  <to>
                    <xdr:col>1</xdr:col>
                    <xdr:colOff>1168400</xdr:colOff>
                    <xdr:row>6</xdr:row>
                    <xdr:rowOff>368300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1</xdr:col>
                    <xdr:colOff>946150</xdr:colOff>
                    <xdr:row>7</xdr:row>
                    <xdr:rowOff>82550</xdr:rowOff>
                  </from>
                  <to>
                    <xdr:col>1</xdr:col>
                    <xdr:colOff>1168400</xdr:colOff>
                    <xdr:row>7</xdr:row>
                    <xdr:rowOff>387350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1</xdr:col>
                    <xdr:colOff>946150</xdr:colOff>
                    <xdr:row>8</xdr:row>
                    <xdr:rowOff>177800</xdr:rowOff>
                  </from>
                  <to>
                    <xdr:col>1</xdr:col>
                    <xdr:colOff>1168400</xdr:colOff>
                    <xdr:row>8</xdr:row>
                    <xdr:rowOff>482600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1</xdr:col>
                    <xdr:colOff>946150</xdr:colOff>
                    <xdr:row>9</xdr:row>
                    <xdr:rowOff>260350</xdr:rowOff>
                  </from>
                  <to>
                    <xdr:col>1</xdr:col>
                    <xdr:colOff>1168400</xdr:colOff>
                    <xdr:row>9</xdr:row>
                    <xdr:rowOff>565150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1</xdr:col>
                    <xdr:colOff>946150</xdr:colOff>
                    <xdr:row>10</xdr:row>
                    <xdr:rowOff>101600</xdr:rowOff>
                  </from>
                  <to>
                    <xdr:col>1</xdr:col>
                    <xdr:colOff>1168400</xdr:colOff>
                    <xdr:row>10</xdr:row>
                    <xdr:rowOff>406400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1</xdr:col>
                    <xdr:colOff>946150</xdr:colOff>
                    <xdr:row>11</xdr:row>
                    <xdr:rowOff>317500</xdr:rowOff>
                  </from>
                  <to>
                    <xdr:col>1</xdr:col>
                    <xdr:colOff>1181100</xdr:colOff>
                    <xdr:row>11</xdr:row>
                    <xdr:rowOff>635000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1</xdr:col>
                    <xdr:colOff>946150</xdr:colOff>
                    <xdr:row>12</xdr:row>
                    <xdr:rowOff>101600</xdr:rowOff>
                  </from>
                  <to>
                    <xdr:col>1</xdr:col>
                    <xdr:colOff>1168400</xdr:colOff>
                    <xdr:row>12</xdr:row>
                    <xdr:rowOff>406400</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1</xdr:col>
                    <xdr:colOff>946150</xdr:colOff>
                    <xdr:row>13</xdr:row>
                    <xdr:rowOff>101600</xdr:rowOff>
                  </from>
                  <to>
                    <xdr:col>1</xdr:col>
                    <xdr:colOff>1168400</xdr:colOff>
                    <xdr:row>13</xdr:row>
                    <xdr:rowOff>406400</xdr:rowOff>
                  </to>
                </anchor>
              </controlPr>
            </control>
          </mc:Choice>
        </mc:AlternateContent>
        <mc:AlternateContent xmlns:mc="http://schemas.openxmlformats.org/markup-compatibility/2006">
          <mc:Choice Requires="x14">
            <control shapeId="6156" r:id="rId15" name="Check Box 12">
              <controlPr defaultSize="0" autoFill="0" autoLine="0" autoPict="0">
                <anchor moveWithCells="1">
                  <from>
                    <xdr:col>1</xdr:col>
                    <xdr:colOff>946150</xdr:colOff>
                    <xdr:row>14</xdr:row>
                    <xdr:rowOff>101600</xdr:rowOff>
                  </from>
                  <to>
                    <xdr:col>1</xdr:col>
                    <xdr:colOff>1168400</xdr:colOff>
                    <xdr:row>14</xdr:row>
                    <xdr:rowOff>406400</xdr:rowOff>
                  </to>
                </anchor>
              </controlPr>
            </control>
          </mc:Choice>
        </mc:AlternateContent>
        <mc:AlternateContent xmlns:mc="http://schemas.openxmlformats.org/markup-compatibility/2006">
          <mc:Choice Requires="x14">
            <control shapeId="6157" r:id="rId16" name="Check Box 13">
              <controlPr defaultSize="0" autoFill="0" autoLine="0" autoPict="0">
                <anchor moveWithCells="1">
                  <from>
                    <xdr:col>1</xdr:col>
                    <xdr:colOff>946150</xdr:colOff>
                    <xdr:row>15</xdr:row>
                    <xdr:rowOff>101600</xdr:rowOff>
                  </from>
                  <to>
                    <xdr:col>1</xdr:col>
                    <xdr:colOff>1168400</xdr:colOff>
                    <xdr:row>15</xdr:row>
                    <xdr:rowOff>406400</xdr:rowOff>
                  </to>
                </anchor>
              </controlPr>
            </control>
          </mc:Choice>
        </mc:AlternateContent>
        <mc:AlternateContent xmlns:mc="http://schemas.openxmlformats.org/markup-compatibility/2006">
          <mc:Choice Requires="x14">
            <control shapeId="6158" r:id="rId17" name="Check Box 14">
              <controlPr defaultSize="0" autoFill="0" autoLine="0" autoPict="0">
                <anchor moveWithCells="1">
                  <from>
                    <xdr:col>1</xdr:col>
                    <xdr:colOff>946150</xdr:colOff>
                    <xdr:row>16</xdr:row>
                    <xdr:rowOff>101600</xdr:rowOff>
                  </from>
                  <to>
                    <xdr:col>1</xdr:col>
                    <xdr:colOff>1168400</xdr:colOff>
                    <xdr:row>16</xdr:row>
                    <xdr:rowOff>406400</xdr:rowOff>
                  </to>
                </anchor>
              </controlPr>
            </control>
          </mc:Choice>
        </mc:AlternateContent>
        <mc:AlternateContent xmlns:mc="http://schemas.openxmlformats.org/markup-compatibility/2006">
          <mc:Choice Requires="x14">
            <control shapeId="6159" r:id="rId18" name="Check Box 15">
              <controlPr defaultSize="0" autoFill="0" autoLine="0" autoPict="0">
                <anchor moveWithCells="1">
                  <from>
                    <xdr:col>1</xdr:col>
                    <xdr:colOff>946150</xdr:colOff>
                    <xdr:row>17</xdr:row>
                    <xdr:rowOff>101600</xdr:rowOff>
                  </from>
                  <to>
                    <xdr:col>1</xdr:col>
                    <xdr:colOff>1168400</xdr:colOff>
                    <xdr:row>17</xdr:row>
                    <xdr:rowOff>406400</xdr:rowOff>
                  </to>
                </anchor>
              </controlPr>
            </control>
          </mc:Choice>
        </mc:AlternateContent>
        <mc:AlternateContent xmlns:mc="http://schemas.openxmlformats.org/markup-compatibility/2006">
          <mc:Choice Requires="x14">
            <control shapeId="6160" r:id="rId19" name="Check Box 16">
              <controlPr defaultSize="0" autoFill="0" autoLine="0" autoPict="0">
                <anchor moveWithCells="1">
                  <from>
                    <xdr:col>1</xdr:col>
                    <xdr:colOff>946150</xdr:colOff>
                    <xdr:row>18</xdr:row>
                    <xdr:rowOff>101600</xdr:rowOff>
                  </from>
                  <to>
                    <xdr:col>1</xdr:col>
                    <xdr:colOff>1168400</xdr:colOff>
                    <xdr:row>18</xdr:row>
                    <xdr:rowOff>406400</xdr:rowOff>
                  </to>
                </anchor>
              </controlPr>
            </control>
          </mc:Choice>
        </mc:AlternateContent>
        <mc:AlternateContent xmlns:mc="http://schemas.openxmlformats.org/markup-compatibility/2006">
          <mc:Choice Requires="x14">
            <control shapeId="6161" r:id="rId20" name="Check Box 17">
              <controlPr defaultSize="0" autoFill="0" autoLine="0" autoPict="0">
                <anchor moveWithCells="1">
                  <from>
                    <xdr:col>1</xdr:col>
                    <xdr:colOff>946150</xdr:colOff>
                    <xdr:row>19</xdr:row>
                    <xdr:rowOff>101600</xdr:rowOff>
                  </from>
                  <to>
                    <xdr:col>1</xdr:col>
                    <xdr:colOff>1168400</xdr:colOff>
                    <xdr:row>19</xdr:row>
                    <xdr:rowOff>406400</xdr:rowOff>
                  </to>
                </anchor>
              </controlPr>
            </control>
          </mc:Choice>
        </mc:AlternateContent>
        <mc:AlternateContent xmlns:mc="http://schemas.openxmlformats.org/markup-compatibility/2006">
          <mc:Choice Requires="x14">
            <control shapeId="6162" r:id="rId21" name="Check Box 18">
              <controlPr defaultSize="0" autoFill="0" autoLine="0" autoPict="0">
                <anchor moveWithCells="1">
                  <from>
                    <xdr:col>1</xdr:col>
                    <xdr:colOff>946150</xdr:colOff>
                    <xdr:row>20</xdr:row>
                    <xdr:rowOff>101600</xdr:rowOff>
                  </from>
                  <to>
                    <xdr:col>1</xdr:col>
                    <xdr:colOff>1168400</xdr:colOff>
                    <xdr:row>20</xdr:row>
                    <xdr:rowOff>406400</xdr:rowOff>
                  </to>
                </anchor>
              </controlPr>
            </control>
          </mc:Choice>
        </mc:AlternateContent>
        <mc:AlternateContent xmlns:mc="http://schemas.openxmlformats.org/markup-compatibility/2006">
          <mc:Choice Requires="x14">
            <control shapeId="6163" r:id="rId22" name="Check Box 19">
              <controlPr defaultSize="0" autoFill="0" autoLine="0" autoPict="0">
                <anchor moveWithCells="1">
                  <from>
                    <xdr:col>1</xdr:col>
                    <xdr:colOff>946150</xdr:colOff>
                    <xdr:row>21</xdr:row>
                    <xdr:rowOff>101600</xdr:rowOff>
                  </from>
                  <to>
                    <xdr:col>1</xdr:col>
                    <xdr:colOff>1168400</xdr:colOff>
                    <xdr:row>21</xdr:row>
                    <xdr:rowOff>406400</xdr:rowOff>
                  </to>
                </anchor>
              </controlPr>
            </control>
          </mc:Choice>
        </mc:AlternateContent>
        <mc:AlternateContent xmlns:mc="http://schemas.openxmlformats.org/markup-compatibility/2006">
          <mc:Choice Requires="x14">
            <control shapeId="6164" r:id="rId23" name="Check Box 20">
              <controlPr defaultSize="0" autoFill="0" autoLine="0" autoPict="0">
                <anchor moveWithCells="1">
                  <from>
                    <xdr:col>1</xdr:col>
                    <xdr:colOff>946150</xdr:colOff>
                    <xdr:row>22</xdr:row>
                    <xdr:rowOff>101600</xdr:rowOff>
                  </from>
                  <to>
                    <xdr:col>1</xdr:col>
                    <xdr:colOff>1168400</xdr:colOff>
                    <xdr:row>22</xdr:row>
                    <xdr:rowOff>406400</xdr:rowOff>
                  </to>
                </anchor>
              </controlPr>
            </control>
          </mc:Choice>
        </mc:AlternateContent>
        <mc:AlternateContent xmlns:mc="http://schemas.openxmlformats.org/markup-compatibility/2006">
          <mc:Choice Requires="x14">
            <control shapeId="6165" r:id="rId24" name="Check Box 21">
              <controlPr defaultSize="0" autoFill="0" autoLine="0" autoPict="0">
                <anchor moveWithCells="1">
                  <from>
                    <xdr:col>1</xdr:col>
                    <xdr:colOff>946150</xdr:colOff>
                    <xdr:row>23</xdr:row>
                    <xdr:rowOff>101600</xdr:rowOff>
                  </from>
                  <to>
                    <xdr:col>1</xdr:col>
                    <xdr:colOff>1168400</xdr:colOff>
                    <xdr:row>23</xdr:row>
                    <xdr:rowOff>406400</xdr:rowOff>
                  </to>
                </anchor>
              </controlPr>
            </control>
          </mc:Choice>
        </mc:AlternateContent>
        <mc:AlternateContent xmlns:mc="http://schemas.openxmlformats.org/markup-compatibility/2006">
          <mc:Choice Requires="x14">
            <control shapeId="6166" r:id="rId25" name="Check Box 22">
              <controlPr defaultSize="0" autoFill="0" autoLine="0" autoPict="0">
                <anchor moveWithCells="1">
                  <from>
                    <xdr:col>1</xdr:col>
                    <xdr:colOff>946150</xdr:colOff>
                    <xdr:row>24</xdr:row>
                    <xdr:rowOff>101600</xdr:rowOff>
                  </from>
                  <to>
                    <xdr:col>1</xdr:col>
                    <xdr:colOff>1168400</xdr:colOff>
                    <xdr:row>24</xdr:row>
                    <xdr:rowOff>406400</xdr:rowOff>
                  </to>
                </anchor>
              </controlPr>
            </control>
          </mc:Choice>
        </mc:AlternateContent>
        <mc:AlternateContent xmlns:mc="http://schemas.openxmlformats.org/markup-compatibility/2006">
          <mc:Choice Requires="x14">
            <control shapeId="6167" r:id="rId26" name="Check Box 23">
              <controlPr defaultSize="0" autoFill="0" autoLine="0" autoPict="0">
                <anchor moveWithCells="1">
                  <from>
                    <xdr:col>1</xdr:col>
                    <xdr:colOff>946150</xdr:colOff>
                    <xdr:row>25</xdr:row>
                    <xdr:rowOff>101600</xdr:rowOff>
                  </from>
                  <to>
                    <xdr:col>1</xdr:col>
                    <xdr:colOff>1168400</xdr:colOff>
                    <xdr:row>25</xdr:row>
                    <xdr:rowOff>406400</xdr:rowOff>
                  </to>
                </anchor>
              </controlPr>
            </control>
          </mc:Choice>
        </mc:AlternateContent>
        <mc:AlternateContent xmlns:mc="http://schemas.openxmlformats.org/markup-compatibility/2006">
          <mc:Choice Requires="x14">
            <control shapeId="6170" r:id="rId27" name="Check Box 26">
              <controlPr defaultSize="0" autoFill="0" autoLine="0" autoPict="0">
                <anchor moveWithCells="1">
                  <from>
                    <xdr:col>1</xdr:col>
                    <xdr:colOff>946150</xdr:colOff>
                    <xdr:row>26</xdr:row>
                    <xdr:rowOff>292100</xdr:rowOff>
                  </from>
                  <to>
                    <xdr:col>1</xdr:col>
                    <xdr:colOff>1168400</xdr:colOff>
                    <xdr:row>26</xdr:row>
                    <xdr:rowOff>596900</xdr:rowOff>
                  </to>
                </anchor>
              </controlPr>
            </control>
          </mc:Choice>
        </mc:AlternateContent>
        <mc:AlternateContent xmlns:mc="http://schemas.openxmlformats.org/markup-compatibility/2006">
          <mc:Choice Requires="x14">
            <control shapeId="6171" r:id="rId28" name="Check Box 27">
              <controlPr defaultSize="0" autoFill="0" autoLine="0" autoPict="0">
                <anchor moveWithCells="1">
                  <from>
                    <xdr:col>1</xdr:col>
                    <xdr:colOff>946150</xdr:colOff>
                    <xdr:row>27</xdr:row>
                    <xdr:rowOff>101600</xdr:rowOff>
                  </from>
                  <to>
                    <xdr:col>1</xdr:col>
                    <xdr:colOff>1168400</xdr:colOff>
                    <xdr:row>27</xdr:row>
                    <xdr:rowOff>406400</xdr:rowOff>
                  </to>
                </anchor>
              </controlPr>
            </control>
          </mc:Choice>
        </mc:AlternateContent>
        <mc:AlternateContent xmlns:mc="http://schemas.openxmlformats.org/markup-compatibility/2006">
          <mc:Choice Requires="x14">
            <control shapeId="6172" r:id="rId29" name="Check Box 28">
              <controlPr defaultSize="0" autoFill="0" autoLine="0" autoPict="0">
                <anchor moveWithCells="1">
                  <from>
                    <xdr:col>1</xdr:col>
                    <xdr:colOff>946150</xdr:colOff>
                    <xdr:row>23</xdr:row>
                    <xdr:rowOff>101600</xdr:rowOff>
                  </from>
                  <to>
                    <xdr:col>1</xdr:col>
                    <xdr:colOff>1168400</xdr:colOff>
                    <xdr:row>23</xdr:row>
                    <xdr:rowOff>406400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2090E-583B-4894-B4A8-8969784E2585}">
  <sheetPr codeName="Sheet3"/>
  <dimension ref="A1:H31"/>
  <sheetViews>
    <sheetView zoomScaleNormal="100" workbookViewId="0">
      <selection activeCell="E4" sqref="E4"/>
    </sheetView>
  </sheetViews>
  <sheetFormatPr defaultColWidth="8.81640625" defaultRowHeight="14.5" x14ac:dyDescent="0.35"/>
  <cols>
    <col min="1" max="1" width="39.90625" style="7" customWidth="1"/>
    <col min="2" max="3" width="20.6328125" style="7" customWidth="1"/>
    <col min="4" max="4" width="24.6328125" style="8" customWidth="1"/>
    <col min="5" max="5" width="24.6328125" style="7" customWidth="1"/>
    <col min="6" max="6" width="29.81640625" style="7" customWidth="1"/>
    <col min="7" max="7" width="37.54296875" style="1" customWidth="1"/>
    <col min="8" max="8" width="77.1796875" style="7" customWidth="1"/>
    <col min="9" max="12" width="8.81640625" style="7"/>
    <col min="13" max="13" width="50.6328125" style="7" customWidth="1"/>
    <col min="14" max="14" width="100.6328125" style="7" customWidth="1"/>
    <col min="15" max="16384" width="8.81640625" style="7"/>
  </cols>
  <sheetData>
    <row r="1" spans="1:8" ht="23.5" x14ac:dyDescent="0.55000000000000004">
      <c r="A1" s="132" t="s">
        <v>39</v>
      </c>
      <c r="B1" s="133"/>
      <c r="C1" s="134"/>
      <c r="F1" s="130" t="s">
        <v>34</v>
      </c>
      <c r="G1" s="130"/>
      <c r="H1" s="130"/>
    </row>
    <row r="2" spans="1:8" ht="21" x14ac:dyDescent="0.5">
      <c r="A2" s="36" t="s">
        <v>32</v>
      </c>
      <c r="B2" s="36" t="s">
        <v>33</v>
      </c>
      <c r="C2" s="36" t="s">
        <v>73</v>
      </c>
      <c r="F2" s="135" t="s">
        <v>38</v>
      </c>
      <c r="G2" s="135"/>
      <c r="H2" s="135"/>
    </row>
    <row r="3" spans="1:8" ht="35" customHeight="1" x14ac:dyDescent="0.45">
      <c r="A3" s="37" t="s">
        <v>21</v>
      </c>
      <c r="B3" s="35">
        <f>('3. SWZ Subsystems '!F29*100)/SUM('3. SWZ Subsystems '!F4:F28)</f>
        <v>0</v>
      </c>
      <c r="C3" s="35" t="str">
        <f>IF(B3=0,"",_xlfn.RANK.EQ(B3,B3:B12))</f>
        <v/>
      </c>
      <c r="F3" s="131" t="s">
        <v>58</v>
      </c>
      <c r="G3" s="136" t="s">
        <v>162</v>
      </c>
      <c r="H3" s="136"/>
    </row>
    <row r="4" spans="1:8" ht="35" customHeight="1" x14ac:dyDescent="0.45">
      <c r="A4" s="37" t="s">
        <v>22</v>
      </c>
      <c r="B4" s="35">
        <f>('3. SWZ Subsystems '!G29*100)/SUM('3. SWZ Subsystems '!G4:G28)</f>
        <v>0</v>
      </c>
      <c r="C4" s="35" t="str">
        <f>IF(B4=0,"",_xlfn.RANK.EQ(B4,B3:B12))</f>
        <v/>
      </c>
      <c r="F4" s="131"/>
      <c r="G4" s="136"/>
      <c r="H4" s="136"/>
    </row>
    <row r="5" spans="1:8" ht="35" customHeight="1" x14ac:dyDescent="0.45">
      <c r="A5" s="37" t="s">
        <v>44</v>
      </c>
      <c r="B5" s="35">
        <f>('3. SWZ Subsystems '!H29*100)/SUM('3. SWZ Subsystems '!H4:H28)</f>
        <v>0</v>
      </c>
      <c r="C5" s="35" t="str">
        <f>IF(B5=0,"",_xlfn.RANK.EQ(B5,B3:B12))</f>
        <v/>
      </c>
      <c r="F5" s="131" t="s">
        <v>68</v>
      </c>
      <c r="G5" s="136" t="s">
        <v>163</v>
      </c>
      <c r="H5" s="136"/>
    </row>
    <row r="6" spans="1:8" ht="35" customHeight="1" x14ac:dyDescent="0.45">
      <c r="A6" s="37" t="s">
        <v>23</v>
      </c>
      <c r="B6" s="35">
        <f>('3. SWZ Subsystems '!I29*100)/SUM('3. SWZ Subsystems '!I4:I28)</f>
        <v>0</v>
      </c>
      <c r="C6" s="35" t="str">
        <f>IF(B6=0,"",_xlfn.RANK.EQ(B6,B3:B12))</f>
        <v/>
      </c>
      <c r="F6" s="131"/>
      <c r="G6" s="136"/>
      <c r="H6" s="136"/>
    </row>
    <row r="7" spans="1:8" ht="35" customHeight="1" x14ac:dyDescent="0.45">
      <c r="A7" s="37" t="s">
        <v>35</v>
      </c>
      <c r="B7" s="35">
        <f>('3. SWZ Subsystems '!J29*100)/SUM('3. SWZ Subsystems '!J4:J28)</f>
        <v>0</v>
      </c>
      <c r="C7" s="35" t="str">
        <f>IF(B7=0,"",_xlfn.RANK.EQ(B7,B3:B12))</f>
        <v/>
      </c>
      <c r="F7" s="131" t="s">
        <v>59</v>
      </c>
      <c r="G7" s="136" t="s">
        <v>164</v>
      </c>
      <c r="H7" s="136"/>
    </row>
    <row r="8" spans="1:8" ht="35" customHeight="1" x14ac:dyDescent="0.45">
      <c r="A8" s="37" t="s">
        <v>204</v>
      </c>
      <c r="B8" s="35">
        <f>('3. SWZ Subsystems '!K29*100)/SUM('3. SWZ Subsystems '!K4:K28)</f>
        <v>0</v>
      </c>
      <c r="C8" s="35" t="str">
        <f>IF(B8=0,"",_xlfn.RANK.EQ(B8,B3:B12))</f>
        <v/>
      </c>
      <c r="F8" s="131"/>
      <c r="G8" s="136"/>
      <c r="H8" s="136"/>
    </row>
    <row r="9" spans="1:8" ht="35" customHeight="1" x14ac:dyDescent="0.45">
      <c r="A9" s="37" t="s">
        <v>36</v>
      </c>
      <c r="B9" s="35">
        <f>('3. SWZ Subsystems '!L29*100)/SUM('3. SWZ Subsystems '!L4:L28)</f>
        <v>0</v>
      </c>
      <c r="C9" s="35" t="str">
        <f>IF(B9=0,"",_xlfn.RANK.EQ(B9,B3:B12))</f>
        <v/>
      </c>
      <c r="F9" s="2"/>
      <c r="G9" s="137"/>
      <c r="H9" s="137"/>
    </row>
    <row r="10" spans="1:8" ht="35" customHeight="1" x14ac:dyDescent="0.45">
      <c r="A10" s="37" t="s">
        <v>25</v>
      </c>
      <c r="B10" s="35">
        <f>('3. SWZ Subsystems '!M29*100)/SUM('3. SWZ Subsystems '!M4:M28)</f>
        <v>0</v>
      </c>
      <c r="C10" s="35" t="str">
        <f>IF(B10=0,"",_xlfn.RANK.EQ(B10,B3:B12))</f>
        <v/>
      </c>
    </row>
    <row r="11" spans="1:8" ht="35" customHeight="1" x14ac:dyDescent="0.45">
      <c r="A11" s="37" t="s">
        <v>45</v>
      </c>
      <c r="B11" s="35">
        <f>('3. SWZ Subsystems '!N29*100)/SUM('3. SWZ Subsystems '!N4:N28)</f>
        <v>0</v>
      </c>
      <c r="C11" s="35" t="str">
        <f>IF(B11=0,"",_xlfn.RANK.EQ(B11,B3:B12))</f>
        <v/>
      </c>
    </row>
    <row r="12" spans="1:8" ht="35" customHeight="1" x14ac:dyDescent="0.45">
      <c r="A12" s="37" t="s">
        <v>187</v>
      </c>
      <c r="B12" s="35">
        <f>('3. SWZ Subsystems '!O29*100)/SUM('3. SWZ Subsystems '!O4:O28)</f>
        <v>0</v>
      </c>
      <c r="C12" s="35" t="str">
        <f>IF(B12=0,"",_xlfn.RANK.EQ(B12,B3:B12))</f>
        <v/>
      </c>
    </row>
    <row r="13" spans="1:8" ht="14.5" customHeight="1" x14ac:dyDescent="0.45">
      <c r="A13" s="12"/>
      <c r="B13" s="12"/>
      <c r="C13" s="12"/>
    </row>
    <row r="14" spans="1:8" ht="14.5" customHeight="1" x14ac:dyDescent="0.45">
      <c r="A14" s="12"/>
      <c r="B14" s="12"/>
      <c r="C14" s="12"/>
    </row>
    <row r="15" spans="1:8" ht="14.5" customHeight="1" x14ac:dyDescent="0.45">
      <c r="A15" s="12"/>
      <c r="B15" s="12"/>
      <c r="C15" s="12"/>
    </row>
    <row r="16" spans="1:8" ht="21" x14ac:dyDescent="0.5">
      <c r="A16" s="128" t="s">
        <v>156</v>
      </c>
      <c r="B16" s="129"/>
      <c r="C16" s="129"/>
      <c r="D16" s="129"/>
      <c r="E16" s="129"/>
      <c r="F16" s="129"/>
      <c r="G16" s="128"/>
    </row>
    <row r="17" spans="1:7" ht="25" customHeight="1" x14ac:dyDescent="0.5">
      <c r="A17" s="124" t="s">
        <v>32</v>
      </c>
      <c r="B17" s="139" t="s">
        <v>157</v>
      </c>
      <c r="C17" s="140"/>
      <c r="D17" s="140"/>
      <c r="E17" s="140"/>
      <c r="F17" s="141"/>
      <c r="G17" s="126" t="s">
        <v>161</v>
      </c>
    </row>
    <row r="18" spans="1:7" ht="50" customHeight="1" thickBot="1" x14ac:dyDescent="0.5">
      <c r="A18" s="125"/>
      <c r="B18" s="138" t="s">
        <v>165</v>
      </c>
      <c r="C18" s="138"/>
      <c r="D18" s="138"/>
      <c r="E18" s="138"/>
      <c r="F18" s="138"/>
      <c r="G18" s="127"/>
    </row>
    <row r="19" spans="1:7" ht="75" customHeight="1" thickTop="1" thickBot="1" x14ac:dyDescent="0.5">
      <c r="A19" s="37" t="s">
        <v>21</v>
      </c>
      <c r="B19" s="120" t="s">
        <v>52</v>
      </c>
      <c r="C19" s="120"/>
      <c r="D19" s="120"/>
      <c r="E19" s="120"/>
      <c r="F19" s="121"/>
      <c r="G19" s="65"/>
    </row>
    <row r="20" spans="1:7" ht="75" customHeight="1" thickTop="1" thickBot="1" x14ac:dyDescent="0.5">
      <c r="A20" s="37" t="s">
        <v>22</v>
      </c>
      <c r="B20" s="120" t="s">
        <v>53</v>
      </c>
      <c r="C20" s="120"/>
      <c r="D20" s="120"/>
      <c r="E20" s="120"/>
      <c r="F20" s="121"/>
      <c r="G20" s="65"/>
    </row>
    <row r="21" spans="1:7" ht="100.25" customHeight="1" thickTop="1" thickBot="1" x14ac:dyDescent="0.5">
      <c r="A21" s="37" t="s">
        <v>44</v>
      </c>
      <c r="B21" s="120" t="s">
        <v>51</v>
      </c>
      <c r="C21" s="120"/>
      <c r="D21" s="120"/>
      <c r="E21" s="120"/>
      <c r="F21" s="121"/>
      <c r="G21" s="65"/>
    </row>
    <row r="22" spans="1:7" ht="75" customHeight="1" thickTop="1" thickBot="1" x14ac:dyDescent="0.5">
      <c r="A22" s="37" t="s">
        <v>23</v>
      </c>
      <c r="B22" s="120" t="s">
        <v>55</v>
      </c>
      <c r="C22" s="120"/>
      <c r="D22" s="120"/>
      <c r="E22" s="120"/>
      <c r="F22" s="121"/>
      <c r="G22" s="65"/>
    </row>
    <row r="23" spans="1:7" ht="75" customHeight="1" thickTop="1" thickBot="1" x14ac:dyDescent="0.5">
      <c r="A23" s="37" t="s">
        <v>35</v>
      </c>
      <c r="B23" s="120" t="s">
        <v>56</v>
      </c>
      <c r="C23" s="120"/>
      <c r="D23" s="120"/>
      <c r="E23" s="120"/>
      <c r="F23" s="121"/>
      <c r="G23" s="65"/>
    </row>
    <row r="24" spans="1:7" ht="75" customHeight="1" thickTop="1" thickBot="1" x14ac:dyDescent="0.5">
      <c r="A24" s="37" t="s">
        <v>204</v>
      </c>
      <c r="B24" s="120" t="s">
        <v>54</v>
      </c>
      <c r="C24" s="120"/>
      <c r="D24" s="120"/>
      <c r="E24" s="120"/>
      <c r="F24" s="121"/>
      <c r="G24" s="65"/>
    </row>
    <row r="25" spans="1:7" ht="75" customHeight="1" thickTop="1" thickBot="1" x14ac:dyDescent="0.5">
      <c r="A25" s="37" t="s">
        <v>36</v>
      </c>
      <c r="B25" s="120" t="s">
        <v>57</v>
      </c>
      <c r="C25" s="120"/>
      <c r="D25" s="120"/>
      <c r="E25" s="120"/>
      <c r="F25" s="121"/>
      <c r="G25" s="65"/>
    </row>
    <row r="26" spans="1:7" ht="75" customHeight="1" thickTop="1" thickBot="1" x14ac:dyDescent="0.5">
      <c r="A26" s="37" t="s">
        <v>25</v>
      </c>
      <c r="B26" s="120" t="s">
        <v>71</v>
      </c>
      <c r="C26" s="120"/>
      <c r="D26" s="120"/>
      <c r="E26" s="120"/>
      <c r="F26" s="121"/>
      <c r="G26" s="65"/>
    </row>
    <row r="27" spans="1:7" ht="75.650000000000006" customHeight="1" thickTop="1" thickBot="1" x14ac:dyDescent="0.5">
      <c r="A27" s="37" t="s">
        <v>45</v>
      </c>
      <c r="B27" s="122" t="s">
        <v>178</v>
      </c>
      <c r="C27" s="123"/>
      <c r="D27" s="123"/>
      <c r="E27" s="123"/>
      <c r="F27" s="123"/>
      <c r="G27" s="65"/>
    </row>
    <row r="28" spans="1:7" ht="91.75" customHeight="1" thickTop="1" thickBot="1" x14ac:dyDescent="0.5">
      <c r="A28" s="37" t="s">
        <v>187</v>
      </c>
      <c r="B28" s="122" t="s">
        <v>188</v>
      </c>
      <c r="C28" s="123"/>
      <c r="D28" s="123"/>
      <c r="E28" s="123"/>
      <c r="F28" s="123"/>
      <c r="G28" s="65"/>
    </row>
    <row r="29" spans="1:7" ht="15" thickTop="1" x14ac:dyDescent="0.35">
      <c r="G29" s="55">
        <f>COUNTIF(G19:G28,"Yes")</f>
        <v>0</v>
      </c>
    </row>
    <row r="30" spans="1:7" x14ac:dyDescent="0.35">
      <c r="G30" s="55">
        <f>COUNTIF(G19:G28,"Further Evaluation Needed")</f>
        <v>0</v>
      </c>
    </row>
    <row r="31" spans="1:7" x14ac:dyDescent="0.35">
      <c r="G31" s="55">
        <f>COUNTIF(G19:G28,"")</f>
        <v>10</v>
      </c>
    </row>
  </sheetData>
  <sheetProtection algorithmName="SHA-512" hashValue="gvljUmz1KYQS3vc7d/RCmjwF57Yci1r60eYOP8M3ZWwr2pDo6Cl52ijtnogKzJcYDXSd5Ub79GbLl7/l3Xcb+g==" saltValue="h2SqmfIDYPjifw8rpyuBpg==" spinCount="100000" sheet="1" objects="1" scenarios="1"/>
  <mergeCells count="25">
    <mergeCell ref="A17:A18"/>
    <mergeCell ref="G17:G18"/>
    <mergeCell ref="A16:G16"/>
    <mergeCell ref="F1:H1"/>
    <mergeCell ref="F3:F4"/>
    <mergeCell ref="F5:F6"/>
    <mergeCell ref="F7:F8"/>
    <mergeCell ref="A1:C1"/>
    <mergeCell ref="F2:H2"/>
    <mergeCell ref="G3:H4"/>
    <mergeCell ref="G5:H6"/>
    <mergeCell ref="G7:H8"/>
    <mergeCell ref="G9:H9"/>
    <mergeCell ref="B18:F18"/>
    <mergeCell ref="B17:F17"/>
    <mergeCell ref="B19:F19"/>
    <mergeCell ref="B20:F20"/>
    <mergeCell ref="B21:F21"/>
    <mergeCell ref="B22:F22"/>
    <mergeCell ref="B28:F28"/>
    <mergeCell ref="B23:F23"/>
    <mergeCell ref="B24:F24"/>
    <mergeCell ref="B25:F25"/>
    <mergeCell ref="B26:F26"/>
    <mergeCell ref="B27:F27"/>
  </mergeCells>
  <conditionalFormatting sqref="C3:C12">
    <cfRule type="cellIs" dxfId="1" priority="2" operator="between">
      <formula>1</formula>
      <formula>4</formula>
    </cfRule>
  </conditionalFormatting>
  <conditionalFormatting sqref="B3:B12">
    <cfRule type="cellIs" dxfId="0" priority="1" operator="greaterThanOrEqual">
      <formula>33</formula>
    </cfRule>
  </conditionalFormatting>
  <dataValidations count="1">
    <dataValidation type="list" allowBlank="1" showInputMessage="1" showErrorMessage="1" sqref="G19:G28" xr:uid="{9DC54808-1634-4292-95DC-97A8841B033B}">
      <formula1>"Yes, No, Further Evaluation Needed"</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AA702-4E83-4361-BC2A-4B0A2DE6E616}">
  <sheetPr codeName="Sheet5"/>
  <dimension ref="A1:G25"/>
  <sheetViews>
    <sheetView zoomScaleNormal="100" workbookViewId="0">
      <selection activeCell="F21" sqref="F21"/>
    </sheetView>
  </sheetViews>
  <sheetFormatPr defaultColWidth="8.81640625" defaultRowHeight="14.5" x14ac:dyDescent="0.35"/>
  <cols>
    <col min="1" max="1" width="58.54296875" style="1" customWidth="1"/>
    <col min="2" max="5" width="30.6328125" style="7" customWidth="1"/>
    <col min="6" max="6" width="82.36328125" style="7" customWidth="1"/>
    <col min="7" max="8" width="8.81640625" style="7"/>
    <col min="9" max="9" width="8.1796875" style="7" customWidth="1"/>
    <col min="10" max="10" width="8.453125" style="7" customWidth="1"/>
    <col min="11" max="15" width="8.81640625" style="7"/>
    <col min="16" max="16" width="11.6328125" style="7" customWidth="1"/>
    <col min="17" max="17" width="9.6328125" style="7" customWidth="1"/>
    <col min="18" max="16384" width="8.81640625" style="7"/>
  </cols>
  <sheetData>
    <row r="1" spans="1:7" s="38" customFormat="1" ht="35" customHeight="1" x14ac:dyDescent="0.35">
      <c r="A1" s="143" t="s">
        <v>40</v>
      </c>
      <c r="B1" s="143"/>
      <c r="C1" s="143"/>
      <c r="D1" s="143"/>
      <c r="E1" s="143"/>
      <c r="F1" s="143"/>
    </row>
    <row r="2" spans="1:7" ht="63" x14ac:dyDescent="0.5">
      <c r="A2" s="39" t="s">
        <v>41</v>
      </c>
      <c r="B2" s="39" t="s">
        <v>166</v>
      </c>
      <c r="C2" s="39" t="s">
        <v>167</v>
      </c>
      <c r="D2" s="39" t="s">
        <v>168</v>
      </c>
      <c r="E2" s="39" t="s">
        <v>169</v>
      </c>
      <c r="F2" s="36" t="s">
        <v>72</v>
      </c>
    </row>
    <row r="3" spans="1:7" ht="47.4" customHeight="1" x14ac:dyDescent="0.45">
      <c r="A3" s="72" t="s">
        <v>191</v>
      </c>
      <c r="B3" s="66" t="b">
        <v>0</v>
      </c>
      <c r="C3" s="66" t="b">
        <v>0</v>
      </c>
      <c r="D3" s="79"/>
      <c r="E3" s="66" t="b">
        <v>0</v>
      </c>
      <c r="F3" s="67"/>
      <c r="G3" s="56">
        <f t="shared" ref="G3:G18" si="0">COUNTIF(B3:D3,"True")</f>
        <v>0</v>
      </c>
    </row>
    <row r="4" spans="1:7" ht="35" customHeight="1" x14ac:dyDescent="0.45">
      <c r="A4" s="72" t="s">
        <v>192</v>
      </c>
      <c r="B4" s="66" t="b">
        <v>0</v>
      </c>
      <c r="C4" s="66" t="b">
        <v>0</v>
      </c>
      <c r="D4" s="79"/>
      <c r="E4" s="66" t="b">
        <v>0</v>
      </c>
      <c r="F4" s="67"/>
      <c r="G4" s="56">
        <f t="shared" si="0"/>
        <v>0</v>
      </c>
    </row>
    <row r="5" spans="1:7" ht="35" customHeight="1" x14ac:dyDescent="0.45">
      <c r="A5" s="72" t="s">
        <v>190</v>
      </c>
      <c r="B5" s="66" t="b">
        <v>0</v>
      </c>
      <c r="C5" s="66" t="b">
        <v>0</v>
      </c>
      <c r="D5" s="79"/>
      <c r="E5" s="66" t="b">
        <v>0</v>
      </c>
      <c r="F5" s="67"/>
      <c r="G5" s="56">
        <f t="shared" si="0"/>
        <v>0</v>
      </c>
    </row>
    <row r="6" spans="1:7" ht="35" customHeight="1" x14ac:dyDescent="0.45">
      <c r="A6" s="72" t="s">
        <v>189</v>
      </c>
      <c r="B6" s="66" t="b">
        <v>0</v>
      </c>
      <c r="C6" s="66" t="b">
        <v>0</v>
      </c>
      <c r="D6" s="80" t="b">
        <f>IF('4. System Summary'!G24="Yes",TRUE,FALSE)</f>
        <v>0</v>
      </c>
      <c r="E6" s="66" t="b">
        <v>0</v>
      </c>
      <c r="F6" s="67"/>
      <c r="G6" s="56">
        <f t="shared" si="0"/>
        <v>0</v>
      </c>
    </row>
    <row r="7" spans="1:7" ht="35" customHeight="1" x14ac:dyDescent="0.45">
      <c r="A7" s="72" t="s">
        <v>193</v>
      </c>
      <c r="B7" s="66" t="b">
        <v>0</v>
      </c>
      <c r="C7" s="66" t="b">
        <v>0</v>
      </c>
      <c r="D7" s="80" t="b" cm="1">
        <f t="array" ref="D7">_xlfn.IFS('4. System Summary'!G19="Yes",TRUE,'4. System Summary'!G22="Yes",TRUE,'4. System Summary'!G27="Yes",TRUE,'4. System Summary'!G19="",FALSE,'4. System Summary'!G22="",FALSE,'4. System Summary'!G27="",FALSE,TRUE,"FALSE")</f>
        <v>0</v>
      </c>
      <c r="E7" s="66" t="b">
        <v>0</v>
      </c>
      <c r="F7" s="67"/>
      <c r="G7" s="56">
        <f t="shared" si="0"/>
        <v>0</v>
      </c>
    </row>
    <row r="8" spans="1:7" ht="35" customHeight="1" x14ac:dyDescent="0.45">
      <c r="A8" s="72" t="s">
        <v>194</v>
      </c>
      <c r="B8" s="66" t="b">
        <v>0</v>
      </c>
      <c r="C8" s="66" t="b">
        <v>0</v>
      </c>
      <c r="D8" s="80" t="b" cm="1">
        <f t="array" ref="D8">_xlfn.IFS('4. System Summary'!G19="Yes",TRUE,'4. System Summary'!G20="Yes",TRUE,'4. System Summary'!G21="Yes",TRUE,'4. System Summary'!G22="Yes",TRUE,'4. System Summary'!G23="Yes",TRUE,'4. System Summary'!G24="Yes",TRUE,'4. System Summary'!G25="Yes",TRUE,'4. System Summary'!G27="Yes",TRUE,'4. System Summary'!G28="Yes",TRUE,'4. System Summary'!G19="",FALSE,'4. System Summary'!G20="",FALSE,'4. System Summary'!G21="",FALSE,'4. System Summary'!G22="",FALSE,'4. System Summary'!G23="",FALSE,'4. System Summary'!G24="",FALSE,'4. System Summary'!G25="",FALSE,'4. System Summary'!G27="",FALSE,'4. System Summary'!G28="Yes",FALSE,TRUE,"FALSE")</f>
        <v>0</v>
      </c>
      <c r="E8" s="66" t="b">
        <v>0</v>
      </c>
      <c r="F8" s="67"/>
      <c r="G8" s="56">
        <f t="shared" si="0"/>
        <v>0</v>
      </c>
    </row>
    <row r="9" spans="1:7" ht="35" customHeight="1" x14ac:dyDescent="0.45">
      <c r="A9" s="72" t="s">
        <v>195</v>
      </c>
      <c r="B9" s="66" t="b">
        <v>0</v>
      </c>
      <c r="C9" s="66" t="b">
        <v>0</v>
      </c>
      <c r="D9" s="80" t="b" cm="1">
        <f t="array" ref="D9">_xlfn.IFS('4. System Summary'!G24="Yes",TRUE,'4. System Summary'!G25="Yes",TRUE,'4. System Summary'!G24="",FALSE,'4. System Summary'!G25="",FALSE,TRUE,"FALSE")</f>
        <v>0</v>
      </c>
      <c r="E9" s="66" t="b">
        <v>0</v>
      </c>
      <c r="F9" s="67"/>
      <c r="G9" s="56">
        <f t="shared" si="0"/>
        <v>0</v>
      </c>
    </row>
    <row r="10" spans="1:7" ht="35" customHeight="1" x14ac:dyDescent="0.45">
      <c r="A10" s="72" t="s">
        <v>196</v>
      </c>
      <c r="B10" s="66" t="b">
        <v>0</v>
      </c>
      <c r="C10" s="66" t="b">
        <v>0</v>
      </c>
      <c r="D10" s="80"/>
      <c r="E10" s="66" t="b">
        <v>0</v>
      </c>
      <c r="F10" s="67"/>
      <c r="G10" s="56">
        <f t="shared" si="0"/>
        <v>0</v>
      </c>
    </row>
    <row r="11" spans="1:7" ht="35" customHeight="1" x14ac:dyDescent="0.45">
      <c r="A11" s="72" t="s">
        <v>197</v>
      </c>
      <c r="B11" s="66" t="b">
        <v>0</v>
      </c>
      <c r="C11" s="66" t="b">
        <v>0</v>
      </c>
      <c r="D11" s="80" t="b">
        <f>IF('4. System Summary'!G21="Yes",TRUE,FALSE)</f>
        <v>0</v>
      </c>
      <c r="E11" s="66" t="b">
        <v>0</v>
      </c>
      <c r="F11" s="67"/>
      <c r="G11" s="56">
        <f t="shared" si="0"/>
        <v>0</v>
      </c>
    </row>
    <row r="12" spans="1:7" ht="35" customHeight="1" x14ac:dyDescent="0.45">
      <c r="A12" s="72" t="s">
        <v>205</v>
      </c>
      <c r="B12" s="66" t="b">
        <v>0</v>
      </c>
      <c r="C12" s="66" t="b">
        <v>0</v>
      </c>
      <c r="D12" s="80" t="b" cm="1">
        <f t="array" ref="D12">_xlfn.IFS('4. System Summary'!G19="Yes",TRUE,'4. System Summary'!G20="Yes",TRUE,'4. System Summary'!G21="Yes",TRUE,'4. System Summary'!G22="Yes",TRUE,'4. System Summary'!G23="Yes",TRUE,'4. System Summary'!G24="Yes",TRUE,'4. System Summary'!G25="Yes",TRUE,'4. System Summary'!G27="Yes",TRUE,'4. System Summary'!G28="Yes",TRUE,'4. System Summary'!G19="",FALSE,'4. System Summary'!G20="",FALSE,'4. System Summary'!G21="",FALSE,'4. System Summary'!G22="",FALSE,'4. System Summary'!G23="",FALSE,'4. System Summary'!G24="",FALSE,'4. System Summary'!G25="",FALSE,'4. System Summary'!G27="",FALSE,'4. System Summary'!G28="Yes",FALSE,TRUE,"FALSE")</f>
        <v>0</v>
      </c>
      <c r="E12" s="66" t="b">
        <v>0</v>
      </c>
      <c r="F12" s="67"/>
      <c r="G12" s="56">
        <f t="shared" si="0"/>
        <v>0</v>
      </c>
    </row>
    <row r="13" spans="1:7" ht="35" customHeight="1" x14ac:dyDescent="0.45">
      <c r="A13" s="72" t="s">
        <v>206</v>
      </c>
      <c r="B13" s="66" t="b">
        <v>0</v>
      </c>
      <c r="C13" s="66" t="b">
        <v>0</v>
      </c>
      <c r="D13" s="80" t="b">
        <f>IF('4. System Summary'!G27="Yes",TRUE,FALSE)</f>
        <v>0</v>
      </c>
      <c r="E13" s="66" t="b">
        <v>0</v>
      </c>
      <c r="F13" s="67"/>
      <c r="G13" s="56">
        <f t="shared" si="0"/>
        <v>0</v>
      </c>
    </row>
    <row r="14" spans="1:7" ht="35" customHeight="1" x14ac:dyDescent="0.45">
      <c r="A14" s="72" t="s">
        <v>207</v>
      </c>
      <c r="B14" s="66" t="b">
        <v>0</v>
      </c>
      <c r="C14" s="66" t="b">
        <v>0</v>
      </c>
      <c r="D14" s="80"/>
      <c r="E14" s="66" t="b">
        <v>0</v>
      </c>
      <c r="F14" s="67"/>
      <c r="G14" s="56">
        <f t="shared" si="0"/>
        <v>0</v>
      </c>
    </row>
    <row r="15" spans="1:7" ht="35" customHeight="1" x14ac:dyDescent="0.45">
      <c r="A15" s="72" t="s">
        <v>208</v>
      </c>
      <c r="B15" s="66" t="b">
        <v>0</v>
      </c>
      <c r="C15" s="66" t="b">
        <v>0</v>
      </c>
      <c r="D15" s="80" t="b">
        <f>IF('4. System Summary'!G23="Yes",TRUE,FALSE)</f>
        <v>0</v>
      </c>
      <c r="E15" s="66" t="b">
        <v>0</v>
      </c>
      <c r="F15" s="67"/>
      <c r="G15" s="56">
        <f t="shared" si="0"/>
        <v>0</v>
      </c>
    </row>
    <row r="16" spans="1:7" ht="35" customHeight="1" x14ac:dyDescent="0.45">
      <c r="A16" s="72" t="s">
        <v>199</v>
      </c>
      <c r="B16" s="66" t="b">
        <v>0</v>
      </c>
      <c r="C16" s="66" t="b">
        <v>0</v>
      </c>
      <c r="D16" s="80" t="b" cm="1">
        <f t="array" ref="D16">_xlfn.IFS('4. System Summary'!G19="Yes",TRUE,'4. System Summary'!G20="Yes",TRUE,'4. System Summary'!G21="Yes",TRUE,'4. System Summary'!G22="Yes",TRUE,'4. System Summary'!G23="Yes",TRUE,'4. System Summary'!G24="Yes",TRUE,'4. System Summary'!G25="Yes",TRUE,'4. System Summary'!G26="Yes",TRUE,'4. System Summary'!G19="",FALSE,'4. System Summary'!G20="",FALSE,'4. System Summary'!G21="",FALSE,'4. System Summary'!G22="",FALSE,'4. System Summary'!G23="",FALSE,'4. System Summary'!G24="",FALSE,'4. System Summary'!G25="",FALSE,'4. System Summary'!G26="",FALSE,TRUE,"FALSE")</f>
        <v>0</v>
      </c>
      <c r="E16" s="66" t="b">
        <v>0</v>
      </c>
      <c r="F16" s="67"/>
      <c r="G16" s="56">
        <f t="shared" si="0"/>
        <v>0</v>
      </c>
    </row>
    <row r="17" spans="1:7" ht="35" customHeight="1" x14ac:dyDescent="0.45">
      <c r="A17" s="72" t="s">
        <v>200</v>
      </c>
      <c r="B17" s="66" t="b">
        <v>0</v>
      </c>
      <c r="C17" s="66" t="b">
        <v>0</v>
      </c>
      <c r="D17" s="80" t="b">
        <f>IF('4. System Summary'!G28="Yes",TRUE,FALSE)</f>
        <v>0</v>
      </c>
      <c r="E17" s="66" t="b">
        <v>0</v>
      </c>
      <c r="F17" s="67"/>
      <c r="G17" s="56">
        <f t="shared" si="0"/>
        <v>0</v>
      </c>
    </row>
    <row r="18" spans="1:7" ht="35" customHeight="1" x14ac:dyDescent="0.45">
      <c r="A18" s="72" t="s">
        <v>209</v>
      </c>
      <c r="B18" s="66" t="b">
        <v>0</v>
      </c>
      <c r="C18" s="66" t="b">
        <v>0</v>
      </c>
      <c r="D18" s="80" t="b">
        <f>IF('4. System Summary'!G26="Yes",TRUE,FALSE)</f>
        <v>0</v>
      </c>
      <c r="E18" s="66" t="b">
        <v>0</v>
      </c>
      <c r="F18" s="67"/>
      <c r="G18" s="56">
        <f t="shared" si="0"/>
        <v>0</v>
      </c>
    </row>
    <row r="19" spans="1:7" ht="22.25" customHeight="1" x14ac:dyDescent="0.35"/>
    <row r="20" spans="1:7" ht="20.399999999999999" customHeight="1" x14ac:dyDescent="0.35"/>
    <row r="21" spans="1:7" ht="28.5" customHeight="1" x14ac:dyDescent="0.5">
      <c r="A21" s="142" t="s">
        <v>170</v>
      </c>
      <c r="B21" s="142"/>
      <c r="C21" s="142"/>
      <c r="D21" s="29"/>
      <c r="E21" s="29"/>
      <c r="F21" s="29"/>
    </row>
    <row r="22" spans="1:7" ht="81.650000000000006" customHeight="1" x14ac:dyDescent="0.45">
      <c r="A22" s="112" t="s">
        <v>171</v>
      </c>
      <c r="B22" s="112"/>
      <c r="C22" s="112"/>
      <c r="D22" s="28"/>
      <c r="E22" s="28"/>
      <c r="F22" s="28"/>
    </row>
    <row r="23" spans="1:7" ht="91.75" customHeight="1" x14ac:dyDescent="0.45">
      <c r="A23" s="112" t="s">
        <v>202</v>
      </c>
      <c r="B23" s="112"/>
      <c r="C23" s="112"/>
      <c r="D23" s="28"/>
      <c r="E23" s="28"/>
      <c r="F23" s="28"/>
    </row>
    <row r="24" spans="1:7" ht="91.75" customHeight="1" x14ac:dyDescent="0.45">
      <c r="A24" s="112" t="s">
        <v>212</v>
      </c>
      <c r="B24" s="112"/>
      <c r="C24" s="112"/>
      <c r="D24" s="28"/>
      <c r="E24" s="28"/>
      <c r="F24" s="28"/>
    </row>
    <row r="25" spans="1:7" ht="43.5" customHeight="1" x14ac:dyDescent="0.45">
      <c r="A25" s="112" t="s">
        <v>42</v>
      </c>
      <c r="B25" s="112"/>
      <c r="C25" s="112"/>
      <c r="D25" s="28"/>
      <c r="E25" s="28"/>
      <c r="F25" s="28"/>
    </row>
  </sheetData>
  <sheetProtection algorithmName="SHA-512" hashValue="tavzKTvtwNcIC/8Bhb555v8jbrccR01C5hMZkH5Q9TP54AjeBRQyG0h8fmc00L/mRLGb2g2zbvdnIPxbYQwLHQ==" saltValue="LzaCWYYYi1x2f7mG3Xyiwg==" spinCount="100000" sheet="1" objects="1" scenarios="1"/>
  <mergeCells count="6">
    <mergeCell ref="A25:C25"/>
    <mergeCell ref="A21:C21"/>
    <mergeCell ref="A22:C22"/>
    <mergeCell ref="A23:C23"/>
    <mergeCell ref="A1:F1"/>
    <mergeCell ref="A24:C24"/>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1</xdr:col>
                    <xdr:colOff>958850</xdr:colOff>
                    <xdr:row>2</xdr:row>
                    <xdr:rowOff>69850</xdr:rowOff>
                  </from>
                  <to>
                    <xdr:col>1</xdr:col>
                    <xdr:colOff>1263650</xdr:colOff>
                    <xdr:row>2</xdr:row>
                    <xdr:rowOff>482600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1</xdr:col>
                    <xdr:colOff>958850</xdr:colOff>
                    <xdr:row>3</xdr:row>
                    <xdr:rowOff>69850</xdr:rowOff>
                  </from>
                  <to>
                    <xdr:col>1</xdr:col>
                    <xdr:colOff>1263650</xdr:colOff>
                    <xdr:row>4</xdr:row>
                    <xdr:rowOff>38100</xdr:rowOff>
                  </to>
                </anchor>
              </controlPr>
            </control>
          </mc:Choice>
        </mc:AlternateContent>
        <mc:AlternateContent xmlns:mc="http://schemas.openxmlformats.org/markup-compatibility/2006">
          <mc:Choice Requires="x14">
            <control shapeId="10243" r:id="rId6" name="Check Box 3">
              <controlPr defaultSize="0" autoFill="0" autoLine="0" autoPict="0">
                <anchor moveWithCells="1">
                  <from>
                    <xdr:col>1</xdr:col>
                    <xdr:colOff>958850</xdr:colOff>
                    <xdr:row>4</xdr:row>
                    <xdr:rowOff>69850</xdr:rowOff>
                  </from>
                  <to>
                    <xdr:col>1</xdr:col>
                    <xdr:colOff>1263650</xdr:colOff>
                    <xdr:row>5</xdr:row>
                    <xdr:rowOff>38100</xdr:rowOff>
                  </to>
                </anchor>
              </controlPr>
            </control>
          </mc:Choice>
        </mc:AlternateContent>
        <mc:AlternateContent xmlns:mc="http://schemas.openxmlformats.org/markup-compatibility/2006">
          <mc:Choice Requires="x14">
            <control shapeId="10244" r:id="rId7" name="Check Box 4">
              <controlPr defaultSize="0" autoFill="0" autoLine="0" autoPict="0">
                <anchor moveWithCells="1">
                  <from>
                    <xdr:col>1</xdr:col>
                    <xdr:colOff>958850</xdr:colOff>
                    <xdr:row>5</xdr:row>
                    <xdr:rowOff>69850</xdr:rowOff>
                  </from>
                  <to>
                    <xdr:col>1</xdr:col>
                    <xdr:colOff>1263650</xdr:colOff>
                    <xdr:row>6</xdr:row>
                    <xdr:rowOff>38100</xdr:rowOff>
                  </to>
                </anchor>
              </controlPr>
            </control>
          </mc:Choice>
        </mc:AlternateContent>
        <mc:AlternateContent xmlns:mc="http://schemas.openxmlformats.org/markup-compatibility/2006">
          <mc:Choice Requires="x14">
            <control shapeId="10245" r:id="rId8" name="Check Box 5">
              <controlPr defaultSize="0" autoFill="0" autoLine="0" autoPict="0">
                <anchor moveWithCells="1">
                  <from>
                    <xdr:col>1</xdr:col>
                    <xdr:colOff>958850</xdr:colOff>
                    <xdr:row>6</xdr:row>
                    <xdr:rowOff>69850</xdr:rowOff>
                  </from>
                  <to>
                    <xdr:col>1</xdr:col>
                    <xdr:colOff>1263650</xdr:colOff>
                    <xdr:row>7</xdr:row>
                    <xdr:rowOff>38100</xdr:rowOff>
                  </to>
                </anchor>
              </controlPr>
            </control>
          </mc:Choice>
        </mc:AlternateContent>
        <mc:AlternateContent xmlns:mc="http://schemas.openxmlformats.org/markup-compatibility/2006">
          <mc:Choice Requires="x14">
            <control shapeId="10246" r:id="rId9" name="Check Box 6">
              <controlPr defaultSize="0" autoFill="0" autoLine="0" autoPict="0">
                <anchor moveWithCells="1">
                  <from>
                    <xdr:col>1</xdr:col>
                    <xdr:colOff>958850</xdr:colOff>
                    <xdr:row>7</xdr:row>
                    <xdr:rowOff>69850</xdr:rowOff>
                  </from>
                  <to>
                    <xdr:col>1</xdr:col>
                    <xdr:colOff>1263650</xdr:colOff>
                    <xdr:row>8</xdr:row>
                    <xdr:rowOff>38100</xdr:rowOff>
                  </to>
                </anchor>
              </controlPr>
            </control>
          </mc:Choice>
        </mc:AlternateContent>
        <mc:AlternateContent xmlns:mc="http://schemas.openxmlformats.org/markup-compatibility/2006">
          <mc:Choice Requires="x14">
            <control shapeId="10247" r:id="rId10" name="Check Box 7">
              <controlPr defaultSize="0" autoFill="0" autoLine="0" autoPict="0">
                <anchor moveWithCells="1">
                  <from>
                    <xdr:col>1</xdr:col>
                    <xdr:colOff>958850</xdr:colOff>
                    <xdr:row>8</xdr:row>
                    <xdr:rowOff>69850</xdr:rowOff>
                  </from>
                  <to>
                    <xdr:col>1</xdr:col>
                    <xdr:colOff>1263650</xdr:colOff>
                    <xdr:row>9</xdr:row>
                    <xdr:rowOff>38100</xdr:rowOff>
                  </to>
                </anchor>
              </controlPr>
            </control>
          </mc:Choice>
        </mc:AlternateContent>
        <mc:AlternateContent xmlns:mc="http://schemas.openxmlformats.org/markup-compatibility/2006">
          <mc:Choice Requires="x14">
            <control shapeId="10248" r:id="rId11" name="Check Box 8">
              <controlPr defaultSize="0" autoFill="0" autoLine="0" autoPict="0">
                <anchor moveWithCells="1">
                  <from>
                    <xdr:col>1</xdr:col>
                    <xdr:colOff>958850</xdr:colOff>
                    <xdr:row>9</xdr:row>
                    <xdr:rowOff>69850</xdr:rowOff>
                  </from>
                  <to>
                    <xdr:col>1</xdr:col>
                    <xdr:colOff>1263650</xdr:colOff>
                    <xdr:row>10</xdr:row>
                    <xdr:rowOff>38100</xdr:rowOff>
                  </to>
                </anchor>
              </controlPr>
            </control>
          </mc:Choice>
        </mc:AlternateContent>
        <mc:AlternateContent xmlns:mc="http://schemas.openxmlformats.org/markup-compatibility/2006">
          <mc:Choice Requires="x14">
            <control shapeId="10249" r:id="rId12" name="Check Box 9">
              <controlPr defaultSize="0" autoFill="0" autoLine="0" autoPict="0">
                <anchor moveWithCells="1">
                  <from>
                    <xdr:col>1</xdr:col>
                    <xdr:colOff>958850</xdr:colOff>
                    <xdr:row>10</xdr:row>
                    <xdr:rowOff>69850</xdr:rowOff>
                  </from>
                  <to>
                    <xdr:col>1</xdr:col>
                    <xdr:colOff>1263650</xdr:colOff>
                    <xdr:row>11</xdr:row>
                    <xdr:rowOff>38100</xdr:rowOff>
                  </to>
                </anchor>
              </controlPr>
            </control>
          </mc:Choice>
        </mc:AlternateContent>
        <mc:AlternateContent xmlns:mc="http://schemas.openxmlformats.org/markup-compatibility/2006">
          <mc:Choice Requires="x14">
            <control shapeId="10250" r:id="rId13" name="Check Box 10">
              <controlPr defaultSize="0" autoFill="0" autoLine="0" autoPict="0">
                <anchor moveWithCells="1">
                  <from>
                    <xdr:col>1</xdr:col>
                    <xdr:colOff>958850</xdr:colOff>
                    <xdr:row>11</xdr:row>
                    <xdr:rowOff>69850</xdr:rowOff>
                  </from>
                  <to>
                    <xdr:col>1</xdr:col>
                    <xdr:colOff>1263650</xdr:colOff>
                    <xdr:row>12</xdr:row>
                    <xdr:rowOff>38100</xdr:rowOff>
                  </to>
                </anchor>
              </controlPr>
            </control>
          </mc:Choice>
        </mc:AlternateContent>
        <mc:AlternateContent xmlns:mc="http://schemas.openxmlformats.org/markup-compatibility/2006">
          <mc:Choice Requires="x14">
            <control shapeId="10251" r:id="rId14" name="Check Box 11">
              <controlPr defaultSize="0" autoFill="0" autoLine="0" autoPict="0">
                <anchor moveWithCells="1">
                  <from>
                    <xdr:col>1</xdr:col>
                    <xdr:colOff>958850</xdr:colOff>
                    <xdr:row>12</xdr:row>
                    <xdr:rowOff>69850</xdr:rowOff>
                  </from>
                  <to>
                    <xdr:col>1</xdr:col>
                    <xdr:colOff>1263650</xdr:colOff>
                    <xdr:row>13</xdr:row>
                    <xdr:rowOff>38100</xdr:rowOff>
                  </to>
                </anchor>
              </controlPr>
            </control>
          </mc:Choice>
        </mc:AlternateContent>
        <mc:AlternateContent xmlns:mc="http://schemas.openxmlformats.org/markup-compatibility/2006">
          <mc:Choice Requires="x14">
            <control shapeId="10252" r:id="rId15" name="Check Box 12">
              <controlPr defaultSize="0" autoFill="0" autoLine="0" autoPict="0">
                <anchor moveWithCells="1">
                  <from>
                    <xdr:col>1</xdr:col>
                    <xdr:colOff>958850</xdr:colOff>
                    <xdr:row>13</xdr:row>
                    <xdr:rowOff>69850</xdr:rowOff>
                  </from>
                  <to>
                    <xdr:col>1</xdr:col>
                    <xdr:colOff>1263650</xdr:colOff>
                    <xdr:row>14</xdr:row>
                    <xdr:rowOff>38100</xdr:rowOff>
                  </to>
                </anchor>
              </controlPr>
            </control>
          </mc:Choice>
        </mc:AlternateContent>
        <mc:AlternateContent xmlns:mc="http://schemas.openxmlformats.org/markup-compatibility/2006">
          <mc:Choice Requires="x14">
            <control shapeId="10253" r:id="rId16" name="Check Box 13">
              <controlPr defaultSize="0" autoFill="0" autoLine="0" autoPict="0">
                <anchor moveWithCells="1">
                  <from>
                    <xdr:col>1</xdr:col>
                    <xdr:colOff>958850</xdr:colOff>
                    <xdr:row>14</xdr:row>
                    <xdr:rowOff>69850</xdr:rowOff>
                  </from>
                  <to>
                    <xdr:col>1</xdr:col>
                    <xdr:colOff>1263650</xdr:colOff>
                    <xdr:row>15</xdr:row>
                    <xdr:rowOff>38100</xdr:rowOff>
                  </to>
                </anchor>
              </controlPr>
            </control>
          </mc:Choice>
        </mc:AlternateContent>
        <mc:AlternateContent xmlns:mc="http://schemas.openxmlformats.org/markup-compatibility/2006">
          <mc:Choice Requires="x14">
            <control shapeId="10254" r:id="rId17" name="Check Box 14">
              <controlPr defaultSize="0" autoFill="0" autoLine="0" autoPict="0">
                <anchor moveWithCells="1">
                  <from>
                    <xdr:col>1</xdr:col>
                    <xdr:colOff>958850</xdr:colOff>
                    <xdr:row>15</xdr:row>
                    <xdr:rowOff>69850</xdr:rowOff>
                  </from>
                  <to>
                    <xdr:col>1</xdr:col>
                    <xdr:colOff>1263650</xdr:colOff>
                    <xdr:row>16</xdr:row>
                    <xdr:rowOff>38100</xdr:rowOff>
                  </to>
                </anchor>
              </controlPr>
            </control>
          </mc:Choice>
        </mc:AlternateContent>
        <mc:AlternateContent xmlns:mc="http://schemas.openxmlformats.org/markup-compatibility/2006">
          <mc:Choice Requires="x14">
            <control shapeId="10255" r:id="rId18" name="Check Box 15">
              <controlPr defaultSize="0" autoFill="0" autoLine="0" autoPict="0">
                <anchor moveWithCells="1">
                  <from>
                    <xdr:col>1</xdr:col>
                    <xdr:colOff>958850</xdr:colOff>
                    <xdr:row>16</xdr:row>
                    <xdr:rowOff>69850</xdr:rowOff>
                  </from>
                  <to>
                    <xdr:col>1</xdr:col>
                    <xdr:colOff>1263650</xdr:colOff>
                    <xdr:row>17</xdr:row>
                    <xdr:rowOff>38100</xdr:rowOff>
                  </to>
                </anchor>
              </controlPr>
            </control>
          </mc:Choice>
        </mc:AlternateContent>
        <mc:AlternateContent xmlns:mc="http://schemas.openxmlformats.org/markup-compatibility/2006">
          <mc:Choice Requires="x14">
            <control shapeId="10256" r:id="rId19" name="Check Box 16">
              <controlPr defaultSize="0" autoFill="0" autoLine="0" autoPict="0">
                <anchor moveWithCells="1">
                  <from>
                    <xdr:col>1</xdr:col>
                    <xdr:colOff>958850</xdr:colOff>
                    <xdr:row>17</xdr:row>
                    <xdr:rowOff>69850</xdr:rowOff>
                  </from>
                  <to>
                    <xdr:col>1</xdr:col>
                    <xdr:colOff>1263650</xdr:colOff>
                    <xdr:row>18</xdr:row>
                    <xdr:rowOff>38100</xdr:rowOff>
                  </to>
                </anchor>
              </controlPr>
            </control>
          </mc:Choice>
        </mc:AlternateContent>
        <mc:AlternateContent xmlns:mc="http://schemas.openxmlformats.org/markup-compatibility/2006">
          <mc:Choice Requires="x14">
            <control shapeId="10260" r:id="rId20" name="Check Box 20">
              <controlPr defaultSize="0" autoFill="0" autoLine="0" autoPict="0">
                <anchor moveWithCells="1">
                  <from>
                    <xdr:col>2</xdr:col>
                    <xdr:colOff>958850</xdr:colOff>
                    <xdr:row>5</xdr:row>
                    <xdr:rowOff>69850</xdr:rowOff>
                  </from>
                  <to>
                    <xdr:col>2</xdr:col>
                    <xdr:colOff>1263650</xdr:colOff>
                    <xdr:row>6</xdr:row>
                    <xdr:rowOff>44450</xdr:rowOff>
                  </to>
                </anchor>
              </controlPr>
            </control>
          </mc:Choice>
        </mc:AlternateContent>
        <mc:AlternateContent xmlns:mc="http://schemas.openxmlformats.org/markup-compatibility/2006">
          <mc:Choice Requires="x14">
            <control shapeId="10261" r:id="rId21" name="Check Box 21">
              <controlPr defaultSize="0" autoFill="0" autoLine="0" autoPict="0">
                <anchor moveWithCells="1">
                  <from>
                    <xdr:col>2</xdr:col>
                    <xdr:colOff>958850</xdr:colOff>
                    <xdr:row>6</xdr:row>
                    <xdr:rowOff>69850</xdr:rowOff>
                  </from>
                  <to>
                    <xdr:col>2</xdr:col>
                    <xdr:colOff>1263650</xdr:colOff>
                    <xdr:row>7</xdr:row>
                    <xdr:rowOff>44450</xdr:rowOff>
                  </to>
                </anchor>
              </controlPr>
            </control>
          </mc:Choice>
        </mc:AlternateContent>
        <mc:AlternateContent xmlns:mc="http://schemas.openxmlformats.org/markup-compatibility/2006">
          <mc:Choice Requires="x14">
            <control shapeId="10262" r:id="rId22" name="Check Box 22">
              <controlPr defaultSize="0" autoFill="0" autoLine="0" autoPict="0">
                <anchor moveWithCells="1">
                  <from>
                    <xdr:col>2</xdr:col>
                    <xdr:colOff>958850</xdr:colOff>
                    <xdr:row>7</xdr:row>
                    <xdr:rowOff>69850</xdr:rowOff>
                  </from>
                  <to>
                    <xdr:col>2</xdr:col>
                    <xdr:colOff>1263650</xdr:colOff>
                    <xdr:row>8</xdr:row>
                    <xdr:rowOff>44450</xdr:rowOff>
                  </to>
                </anchor>
              </controlPr>
            </control>
          </mc:Choice>
        </mc:AlternateContent>
        <mc:AlternateContent xmlns:mc="http://schemas.openxmlformats.org/markup-compatibility/2006">
          <mc:Choice Requires="x14">
            <control shapeId="10263" r:id="rId23" name="Check Box 23">
              <controlPr defaultSize="0" autoFill="0" autoLine="0" autoPict="0">
                <anchor moveWithCells="1">
                  <from>
                    <xdr:col>2</xdr:col>
                    <xdr:colOff>958850</xdr:colOff>
                    <xdr:row>8</xdr:row>
                    <xdr:rowOff>69850</xdr:rowOff>
                  </from>
                  <to>
                    <xdr:col>2</xdr:col>
                    <xdr:colOff>1263650</xdr:colOff>
                    <xdr:row>9</xdr:row>
                    <xdr:rowOff>44450</xdr:rowOff>
                  </to>
                </anchor>
              </controlPr>
            </control>
          </mc:Choice>
        </mc:AlternateContent>
        <mc:AlternateContent xmlns:mc="http://schemas.openxmlformats.org/markup-compatibility/2006">
          <mc:Choice Requires="x14">
            <control shapeId="10264" r:id="rId24" name="Check Box 24">
              <controlPr defaultSize="0" autoFill="0" autoLine="0" autoPict="0">
                <anchor moveWithCells="1">
                  <from>
                    <xdr:col>2</xdr:col>
                    <xdr:colOff>958850</xdr:colOff>
                    <xdr:row>9</xdr:row>
                    <xdr:rowOff>69850</xdr:rowOff>
                  </from>
                  <to>
                    <xdr:col>2</xdr:col>
                    <xdr:colOff>1263650</xdr:colOff>
                    <xdr:row>10</xdr:row>
                    <xdr:rowOff>44450</xdr:rowOff>
                  </to>
                </anchor>
              </controlPr>
            </control>
          </mc:Choice>
        </mc:AlternateContent>
        <mc:AlternateContent xmlns:mc="http://schemas.openxmlformats.org/markup-compatibility/2006">
          <mc:Choice Requires="x14">
            <control shapeId="10265" r:id="rId25" name="Check Box 25">
              <controlPr defaultSize="0" autoFill="0" autoLine="0" autoPict="0">
                <anchor moveWithCells="1">
                  <from>
                    <xdr:col>2</xdr:col>
                    <xdr:colOff>958850</xdr:colOff>
                    <xdr:row>10</xdr:row>
                    <xdr:rowOff>69850</xdr:rowOff>
                  </from>
                  <to>
                    <xdr:col>2</xdr:col>
                    <xdr:colOff>1263650</xdr:colOff>
                    <xdr:row>11</xdr:row>
                    <xdr:rowOff>44450</xdr:rowOff>
                  </to>
                </anchor>
              </controlPr>
            </control>
          </mc:Choice>
        </mc:AlternateContent>
        <mc:AlternateContent xmlns:mc="http://schemas.openxmlformats.org/markup-compatibility/2006">
          <mc:Choice Requires="x14">
            <control shapeId="10266" r:id="rId26" name="Check Box 26">
              <controlPr defaultSize="0" autoFill="0" autoLine="0" autoPict="0">
                <anchor moveWithCells="1">
                  <from>
                    <xdr:col>2</xdr:col>
                    <xdr:colOff>958850</xdr:colOff>
                    <xdr:row>11</xdr:row>
                    <xdr:rowOff>69850</xdr:rowOff>
                  </from>
                  <to>
                    <xdr:col>2</xdr:col>
                    <xdr:colOff>1263650</xdr:colOff>
                    <xdr:row>12</xdr:row>
                    <xdr:rowOff>44450</xdr:rowOff>
                  </to>
                </anchor>
              </controlPr>
            </control>
          </mc:Choice>
        </mc:AlternateContent>
        <mc:AlternateContent xmlns:mc="http://schemas.openxmlformats.org/markup-compatibility/2006">
          <mc:Choice Requires="x14">
            <control shapeId="10267" r:id="rId27" name="Check Box 27">
              <controlPr defaultSize="0" autoFill="0" autoLine="0" autoPict="0">
                <anchor moveWithCells="1">
                  <from>
                    <xdr:col>2</xdr:col>
                    <xdr:colOff>958850</xdr:colOff>
                    <xdr:row>12</xdr:row>
                    <xdr:rowOff>69850</xdr:rowOff>
                  </from>
                  <to>
                    <xdr:col>2</xdr:col>
                    <xdr:colOff>1263650</xdr:colOff>
                    <xdr:row>13</xdr:row>
                    <xdr:rowOff>44450</xdr:rowOff>
                  </to>
                </anchor>
              </controlPr>
            </control>
          </mc:Choice>
        </mc:AlternateContent>
        <mc:AlternateContent xmlns:mc="http://schemas.openxmlformats.org/markup-compatibility/2006">
          <mc:Choice Requires="x14">
            <control shapeId="10268" r:id="rId28" name="Check Box 28">
              <controlPr defaultSize="0" autoFill="0" autoLine="0" autoPict="0">
                <anchor moveWithCells="1">
                  <from>
                    <xdr:col>2</xdr:col>
                    <xdr:colOff>958850</xdr:colOff>
                    <xdr:row>13</xdr:row>
                    <xdr:rowOff>69850</xdr:rowOff>
                  </from>
                  <to>
                    <xdr:col>2</xdr:col>
                    <xdr:colOff>1263650</xdr:colOff>
                    <xdr:row>14</xdr:row>
                    <xdr:rowOff>44450</xdr:rowOff>
                  </to>
                </anchor>
              </controlPr>
            </control>
          </mc:Choice>
        </mc:AlternateContent>
        <mc:AlternateContent xmlns:mc="http://schemas.openxmlformats.org/markup-compatibility/2006">
          <mc:Choice Requires="x14">
            <control shapeId="10269" r:id="rId29" name="Check Box 29">
              <controlPr defaultSize="0" autoFill="0" autoLine="0" autoPict="0">
                <anchor moveWithCells="1">
                  <from>
                    <xdr:col>2</xdr:col>
                    <xdr:colOff>958850</xdr:colOff>
                    <xdr:row>14</xdr:row>
                    <xdr:rowOff>69850</xdr:rowOff>
                  </from>
                  <to>
                    <xdr:col>2</xdr:col>
                    <xdr:colOff>1263650</xdr:colOff>
                    <xdr:row>15</xdr:row>
                    <xdr:rowOff>44450</xdr:rowOff>
                  </to>
                </anchor>
              </controlPr>
            </control>
          </mc:Choice>
        </mc:AlternateContent>
        <mc:AlternateContent xmlns:mc="http://schemas.openxmlformats.org/markup-compatibility/2006">
          <mc:Choice Requires="x14">
            <control shapeId="10270" r:id="rId30" name="Check Box 30">
              <controlPr defaultSize="0" autoFill="0" autoLine="0" autoPict="0">
                <anchor moveWithCells="1">
                  <from>
                    <xdr:col>2</xdr:col>
                    <xdr:colOff>958850</xdr:colOff>
                    <xdr:row>15</xdr:row>
                    <xdr:rowOff>69850</xdr:rowOff>
                  </from>
                  <to>
                    <xdr:col>2</xdr:col>
                    <xdr:colOff>1263650</xdr:colOff>
                    <xdr:row>16</xdr:row>
                    <xdr:rowOff>44450</xdr:rowOff>
                  </to>
                </anchor>
              </controlPr>
            </control>
          </mc:Choice>
        </mc:AlternateContent>
        <mc:AlternateContent xmlns:mc="http://schemas.openxmlformats.org/markup-compatibility/2006">
          <mc:Choice Requires="x14">
            <control shapeId="10271" r:id="rId31" name="Check Box 31">
              <controlPr defaultSize="0" autoFill="0" autoLine="0" autoPict="0">
                <anchor moveWithCells="1">
                  <from>
                    <xdr:col>2</xdr:col>
                    <xdr:colOff>958850</xdr:colOff>
                    <xdr:row>16</xdr:row>
                    <xdr:rowOff>69850</xdr:rowOff>
                  </from>
                  <to>
                    <xdr:col>2</xdr:col>
                    <xdr:colOff>1263650</xdr:colOff>
                    <xdr:row>17</xdr:row>
                    <xdr:rowOff>44450</xdr:rowOff>
                  </to>
                </anchor>
              </controlPr>
            </control>
          </mc:Choice>
        </mc:AlternateContent>
        <mc:AlternateContent xmlns:mc="http://schemas.openxmlformats.org/markup-compatibility/2006">
          <mc:Choice Requires="x14">
            <control shapeId="10272" r:id="rId32" name="Check Box 32">
              <controlPr defaultSize="0" autoFill="0" autoLine="0" autoPict="0">
                <anchor moveWithCells="1">
                  <from>
                    <xdr:col>2</xdr:col>
                    <xdr:colOff>958850</xdr:colOff>
                    <xdr:row>17</xdr:row>
                    <xdr:rowOff>69850</xdr:rowOff>
                  </from>
                  <to>
                    <xdr:col>2</xdr:col>
                    <xdr:colOff>1263650</xdr:colOff>
                    <xdr:row>18</xdr:row>
                    <xdr:rowOff>44450</xdr:rowOff>
                  </to>
                </anchor>
              </controlPr>
            </control>
          </mc:Choice>
        </mc:AlternateContent>
        <mc:AlternateContent xmlns:mc="http://schemas.openxmlformats.org/markup-compatibility/2006">
          <mc:Choice Requires="x14">
            <control shapeId="10273" r:id="rId33" name="Check Box 33">
              <controlPr defaultSize="0" autoFill="0" autoLine="0" autoPict="0">
                <anchor moveWithCells="1">
                  <from>
                    <xdr:col>4</xdr:col>
                    <xdr:colOff>958850</xdr:colOff>
                    <xdr:row>2</xdr:row>
                    <xdr:rowOff>69850</xdr:rowOff>
                  </from>
                  <to>
                    <xdr:col>4</xdr:col>
                    <xdr:colOff>1263650</xdr:colOff>
                    <xdr:row>2</xdr:row>
                    <xdr:rowOff>482600</xdr:rowOff>
                  </to>
                </anchor>
              </controlPr>
            </control>
          </mc:Choice>
        </mc:AlternateContent>
        <mc:AlternateContent xmlns:mc="http://schemas.openxmlformats.org/markup-compatibility/2006">
          <mc:Choice Requires="x14">
            <control shapeId="10274" r:id="rId34" name="Check Box 34">
              <controlPr defaultSize="0" autoFill="0" autoLine="0" autoPict="0">
                <anchor moveWithCells="1">
                  <from>
                    <xdr:col>4</xdr:col>
                    <xdr:colOff>958850</xdr:colOff>
                    <xdr:row>3</xdr:row>
                    <xdr:rowOff>69850</xdr:rowOff>
                  </from>
                  <to>
                    <xdr:col>4</xdr:col>
                    <xdr:colOff>1263650</xdr:colOff>
                    <xdr:row>4</xdr:row>
                    <xdr:rowOff>44450</xdr:rowOff>
                  </to>
                </anchor>
              </controlPr>
            </control>
          </mc:Choice>
        </mc:AlternateContent>
        <mc:AlternateContent xmlns:mc="http://schemas.openxmlformats.org/markup-compatibility/2006">
          <mc:Choice Requires="x14">
            <control shapeId="10275" r:id="rId35" name="Check Box 35">
              <controlPr defaultSize="0" autoFill="0" autoLine="0" autoPict="0">
                <anchor moveWithCells="1">
                  <from>
                    <xdr:col>4</xdr:col>
                    <xdr:colOff>958850</xdr:colOff>
                    <xdr:row>4</xdr:row>
                    <xdr:rowOff>69850</xdr:rowOff>
                  </from>
                  <to>
                    <xdr:col>4</xdr:col>
                    <xdr:colOff>1263650</xdr:colOff>
                    <xdr:row>5</xdr:row>
                    <xdr:rowOff>44450</xdr:rowOff>
                  </to>
                </anchor>
              </controlPr>
            </control>
          </mc:Choice>
        </mc:AlternateContent>
        <mc:AlternateContent xmlns:mc="http://schemas.openxmlformats.org/markup-compatibility/2006">
          <mc:Choice Requires="x14">
            <control shapeId="10276" r:id="rId36" name="Check Box 36">
              <controlPr defaultSize="0" autoFill="0" autoLine="0" autoPict="0">
                <anchor moveWithCells="1">
                  <from>
                    <xdr:col>4</xdr:col>
                    <xdr:colOff>958850</xdr:colOff>
                    <xdr:row>5</xdr:row>
                    <xdr:rowOff>69850</xdr:rowOff>
                  </from>
                  <to>
                    <xdr:col>4</xdr:col>
                    <xdr:colOff>1263650</xdr:colOff>
                    <xdr:row>6</xdr:row>
                    <xdr:rowOff>44450</xdr:rowOff>
                  </to>
                </anchor>
              </controlPr>
            </control>
          </mc:Choice>
        </mc:AlternateContent>
        <mc:AlternateContent xmlns:mc="http://schemas.openxmlformats.org/markup-compatibility/2006">
          <mc:Choice Requires="x14">
            <control shapeId="10277" r:id="rId37" name="Check Box 37">
              <controlPr defaultSize="0" autoFill="0" autoLine="0" autoPict="0">
                <anchor moveWithCells="1">
                  <from>
                    <xdr:col>4</xdr:col>
                    <xdr:colOff>958850</xdr:colOff>
                    <xdr:row>6</xdr:row>
                    <xdr:rowOff>69850</xdr:rowOff>
                  </from>
                  <to>
                    <xdr:col>4</xdr:col>
                    <xdr:colOff>1263650</xdr:colOff>
                    <xdr:row>7</xdr:row>
                    <xdr:rowOff>44450</xdr:rowOff>
                  </to>
                </anchor>
              </controlPr>
            </control>
          </mc:Choice>
        </mc:AlternateContent>
        <mc:AlternateContent xmlns:mc="http://schemas.openxmlformats.org/markup-compatibility/2006">
          <mc:Choice Requires="x14">
            <control shapeId="10278" r:id="rId38" name="Check Box 38">
              <controlPr defaultSize="0" autoFill="0" autoLine="0" autoPict="0">
                <anchor moveWithCells="1">
                  <from>
                    <xdr:col>4</xdr:col>
                    <xdr:colOff>958850</xdr:colOff>
                    <xdr:row>7</xdr:row>
                    <xdr:rowOff>69850</xdr:rowOff>
                  </from>
                  <to>
                    <xdr:col>4</xdr:col>
                    <xdr:colOff>1263650</xdr:colOff>
                    <xdr:row>8</xdr:row>
                    <xdr:rowOff>44450</xdr:rowOff>
                  </to>
                </anchor>
              </controlPr>
            </control>
          </mc:Choice>
        </mc:AlternateContent>
        <mc:AlternateContent xmlns:mc="http://schemas.openxmlformats.org/markup-compatibility/2006">
          <mc:Choice Requires="x14">
            <control shapeId="10279" r:id="rId39" name="Check Box 39">
              <controlPr defaultSize="0" autoFill="0" autoLine="0" autoPict="0">
                <anchor moveWithCells="1">
                  <from>
                    <xdr:col>4</xdr:col>
                    <xdr:colOff>958850</xdr:colOff>
                    <xdr:row>8</xdr:row>
                    <xdr:rowOff>69850</xdr:rowOff>
                  </from>
                  <to>
                    <xdr:col>4</xdr:col>
                    <xdr:colOff>1263650</xdr:colOff>
                    <xdr:row>9</xdr:row>
                    <xdr:rowOff>44450</xdr:rowOff>
                  </to>
                </anchor>
              </controlPr>
            </control>
          </mc:Choice>
        </mc:AlternateContent>
        <mc:AlternateContent xmlns:mc="http://schemas.openxmlformats.org/markup-compatibility/2006">
          <mc:Choice Requires="x14">
            <control shapeId="10280" r:id="rId40" name="Check Box 40">
              <controlPr defaultSize="0" autoFill="0" autoLine="0" autoPict="0">
                <anchor moveWithCells="1">
                  <from>
                    <xdr:col>4</xdr:col>
                    <xdr:colOff>958850</xdr:colOff>
                    <xdr:row>9</xdr:row>
                    <xdr:rowOff>69850</xdr:rowOff>
                  </from>
                  <to>
                    <xdr:col>4</xdr:col>
                    <xdr:colOff>1263650</xdr:colOff>
                    <xdr:row>10</xdr:row>
                    <xdr:rowOff>44450</xdr:rowOff>
                  </to>
                </anchor>
              </controlPr>
            </control>
          </mc:Choice>
        </mc:AlternateContent>
        <mc:AlternateContent xmlns:mc="http://schemas.openxmlformats.org/markup-compatibility/2006">
          <mc:Choice Requires="x14">
            <control shapeId="10281" r:id="rId41" name="Check Box 41">
              <controlPr defaultSize="0" autoFill="0" autoLine="0" autoPict="0">
                <anchor moveWithCells="1">
                  <from>
                    <xdr:col>4</xdr:col>
                    <xdr:colOff>958850</xdr:colOff>
                    <xdr:row>10</xdr:row>
                    <xdr:rowOff>69850</xdr:rowOff>
                  </from>
                  <to>
                    <xdr:col>4</xdr:col>
                    <xdr:colOff>1263650</xdr:colOff>
                    <xdr:row>11</xdr:row>
                    <xdr:rowOff>44450</xdr:rowOff>
                  </to>
                </anchor>
              </controlPr>
            </control>
          </mc:Choice>
        </mc:AlternateContent>
        <mc:AlternateContent xmlns:mc="http://schemas.openxmlformats.org/markup-compatibility/2006">
          <mc:Choice Requires="x14">
            <control shapeId="10282" r:id="rId42" name="Check Box 42">
              <controlPr defaultSize="0" autoFill="0" autoLine="0" autoPict="0">
                <anchor moveWithCells="1">
                  <from>
                    <xdr:col>4</xdr:col>
                    <xdr:colOff>958850</xdr:colOff>
                    <xdr:row>11</xdr:row>
                    <xdr:rowOff>69850</xdr:rowOff>
                  </from>
                  <to>
                    <xdr:col>4</xdr:col>
                    <xdr:colOff>1263650</xdr:colOff>
                    <xdr:row>12</xdr:row>
                    <xdr:rowOff>44450</xdr:rowOff>
                  </to>
                </anchor>
              </controlPr>
            </control>
          </mc:Choice>
        </mc:AlternateContent>
        <mc:AlternateContent xmlns:mc="http://schemas.openxmlformats.org/markup-compatibility/2006">
          <mc:Choice Requires="x14">
            <control shapeId="10283" r:id="rId43" name="Check Box 43">
              <controlPr defaultSize="0" autoFill="0" autoLine="0" autoPict="0">
                <anchor moveWithCells="1">
                  <from>
                    <xdr:col>4</xdr:col>
                    <xdr:colOff>958850</xdr:colOff>
                    <xdr:row>12</xdr:row>
                    <xdr:rowOff>69850</xdr:rowOff>
                  </from>
                  <to>
                    <xdr:col>4</xdr:col>
                    <xdr:colOff>1263650</xdr:colOff>
                    <xdr:row>13</xdr:row>
                    <xdr:rowOff>44450</xdr:rowOff>
                  </to>
                </anchor>
              </controlPr>
            </control>
          </mc:Choice>
        </mc:AlternateContent>
        <mc:AlternateContent xmlns:mc="http://schemas.openxmlformats.org/markup-compatibility/2006">
          <mc:Choice Requires="x14">
            <control shapeId="10284" r:id="rId44" name="Check Box 44">
              <controlPr defaultSize="0" autoFill="0" autoLine="0" autoPict="0">
                <anchor moveWithCells="1">
                  <from>
                    <xdr:col>4</xdr:col>
                    <xdr:colOff>958850</xdr:colOff>
                    <xdr:row>13</xdr:row>
                    <xdr:rowOff>69850</xdr:rowOff>
                  </from>
                  <to>
                    <xdr:col>4</xdr:col>
                    <xdr:colOff>1263650</xdr:colOff>
                    <xdr:row>14</xdr:row>
                    <xdr:rowOff>44450</xdr:rowOff>
                  </to>
                </anchor>
              </controlPr>
            </control>
          </mc:Choice>
        </mc:AlternateContent>
        <mc:AlternateContent xmlns:mc="http://schemas.openxmlformats.org/markup-compatibility/2006">
          <mc:Choice Requires="x14">
            <control shapeId="10285" r:id="rId45" name="Check Box 45">
              <controlPr defaultSize="0" autoFill="0" autoLine="0" autoPict="0">
                <anchor moveWithCells="1">
                  <from>
                    <xdr:col>4</xdr:col>
                    <xdr:colOff>958850</xdr:colOff>
                    <xdr:row>14</xdr:row>
                    <xdr:rowOff>69850</xdr:rowOff>
                  </from>
                  <to>
                    <xdr:col>4</xdr:col>
                    <xdr:colOff>1263650</xdr:colOff>
                    <xdr:row>15</xdr:row>
                    <xdr:rowOff>44450</xdr:rowOff>
                  </to>
                </anchor>
              </controlPr>
            </control>
          </mc:Choice>
        </mc:AlternateContent>
        <mc:AlternateContent xmlns:mc="http://schemas.openxmlformats.org/markup-compatibility/2006">
          <mc:Choice Requires="x14">
            <control shapeId="10286" r:id="rId46" name="Check Box 46">
              <controlPr defaultSize="0" autoFill="0" autoLine="0" autoPict="0">
                <anchor moveWithCells="1">
                  <from>
                    <xdr:col>4</xdr:col>
                    <xdr:colOff>958850</xdr:colOff>
                    <xdr:row>15</xdr:row>
                    <xdr:rowOff>69850</xdr:rowOff>
                  </from>
                  <to>
                    <xdr:col>4</xdr:col>
                    <xdr:colOff>1263650</xdr:colOff>
                    <xdr:row>16</xdr:row>
                    <xdr:rowOff>44450</xdr:rowOff>
                  </to>
                </anchor>
              </controlPr>
            </control>
          </mc:Choice>
        </mc:AlternateContent>
        <mc:AlternateContent xmlns:mc="http://schemas.openxmlformats.org/markup-compatibility/2006">
          <mc:Choice Requires="x14">
            <control shapeId="10287" r:id="rId47" name="Check Box 47">
              <controlPr defaultSize="0" autoFill="0" autoLine="0" autoPict="0">
                <anchor moveWithCells="1">
                  <from>
                    <xdr:col>4</xdr:col>
                    <xdr:colOff>958850</xdr:colOff>
                    <xdr:row>16</xdr:row>
                    <xdr:rowOff>69850</xdr:rowOff>
                  </from>
                  <to>
                    <xdr:col>4</xdr:col>
                    <xdr:colOff>1263650</xdr:colOff>
                    <xdr:row>17</xdr:row>
                    <xdr:rowOff>44450</xdr:rowOff>
                  </to>
                </anchor>
              </controlPr>
            </control>
          </mc:Choice>
        </mc:AlternateContent>
        <mc:AlternateContent xmlns:mc="http://schemas.openxmlformats.org/markup-compatibility/2006">
          <mc:Choice Requires="x14">
            <control shapeId="10288" r:id="rId48" name="Check Box 48">
              <controlPr defaultSize="0" autoFill="0" autoLine="0" autoPict="0">
                <anchor moveWithCells="1">
                  <from>
                    <xdr:col>4</xdr:col>
                    <xdr:colOff>958850</xdr:colOff>
                    <xdr:row>17</xdr:row>
                    <xdr:rowOff>69850</xdr:rowOff>
                  </from>
                  <to>
                    <xdr:col>4</xdr:col>
                    <xdr:colOff>1263650</xdr:colOff>
                    <xdr:row>18</xdr:row>
                    <xdr:rowOff>44450</xdr:rowOff>
                  </to>
                </anchor>
              </controlPr>
            </control>
          </mc:Choice>
        </mc:AlternateContent>
        <mc:AlternateContent xmlns:mc="http://schemas.openxmlformats.org/markup-compatibility/2006">
          <mc:Choice Requires="x14">
            <control shapeId="10257" r:id="rId49" name="Check Box 17">
              <controlPr defaultSize="0" autoFill="0" autoLine="0" autoPict="0">
                <anchor moveWithCells="1">
                  <from>
                    <xdr:col>2</xdr:col>
                    <xdr:colOff>958850</xdr:colOff>
                    <xdr:row>2</xdr:row>
                    <xdr:rowOff>69850</xdr:rowOff>
                  </from>
                  <to>
                    <xdr:col>2</xdr:col>
                    <xdr:colOff>1263650</xdr:colOff>
                    <xdr:row>2</xdr:row>
                    <xdr:rowOff>482600</xdr:rowOff>
                  </to>
                </anchor>
              </controlPr>
            </control>
          </mc:Choice>
        </mc:AlternateContent>
        <mc:AlternateContent xmlns:mc="http://schemas.openxmlformats.org/markup-compatibility/2006">
          <mc:Choice Requires="x14">
            <control shapeId="10258" r:id="rId50" name="Check Box 18">
              <controlPr defaultSize="0" autoFill="0" autoLine="0" autoPict="0">
                <anchor moveWithCells="1">
                  <from>
                    <xdr:col>2</xdr:col>
                    <xdr:colOff>958850</xdr:colOff>
                    <xdr:row>3</xdr:row>
                    <xdr:rowOff>69850</xdr:rowOff>
                  </from>
                  <to>
                    <xdr:col>2</xdr:col>
                    <xdr:colOff>1263650</xdr:colOff>
                    <xdr:row>4</xdr:row>
                    <xdr:rowOff>44450</xdr:rowOff>
                  </to>
                </anchor>
              </controlPr>
            </control>
          </mc:Choice>
        </mc:AlternateContent>
        <mc:AlternateContent xmlns:mc="http://schemas.openxmlformats.org/markup-compatibility/2006">
          <mc:Choice Requires="x14">
            <control shapeId="10259" r:id="rId51" name="Check Box 19">
              <controlPr defaultSize="0" autoFill="0" autoLine="0" autoPict="0">
                <anchor moveWithCells="1">
                  <from>
                    <xdr:col>2</xdr:col>
                    <xdr:colOff>958850</xdr:colOff>
                    <xdr:row>4</xdr:row>
                    <xdr:rowOff>69850</xdr:rowOff>
                  </from>
                  <to>
                    <xdr:col>2</xdr:col>
                    <xdr:colOff>1263650</xdr:colOff>
                    <xdr:row>5</xdr:row>
                    <xdr:rowOff>44450</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3</xdr:col>
                    <xdr:colOff>958850</xdr:colOff>
                    <xdr:row>2</xdr:row>
                    <xdr:rowOff>69850</xdr:rowOff>
                  </from>
                  <to>
                    <xdr:col>3</xdr:col>
                    <xdr:colOff>1263650</xdr:colOff>
                    <xdr:row>2</xdr:row>
                    <xdr:rowOff>482600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3</xdr:col>
                    <xdr:colOff>958850</xdr:colOff>
                    <xdr:row>3</xdr:row>
                    <xdr:rowOff>69850</xdr:rowOff>
                  </from>
                  <to>
                    <xdr:col>3</xdr:col>
                    <xdr:colOff>1263650</xdr:colOff>
                    <xdr:row>4</xdr:row>
                    <xdr:rowOff>38100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3</xdr:col>
                    <xdr:colOff>958850</xdr:colOff>
                    <xdr:row>4</xdr:row>
                    <xdr:rowOff>69850</xdr:rowOff>
                  </from>
                  <to>
                    <xdr:col>3</xdr:col>
                    <xdr:colOff>1263650</xdr:colOff>
                    <xdr:row>5</xdr:row>
                    <xdr:rowOff>38100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3</xdr:col>
                    <xdr:colOff>952500</xdr:colOff>
                    <xdr:row>5</xdr:row>
                    <xdr:rowOff>101600</xdr:rowOff>
                  </from>
                  <to>
                    <xdr:col>3</xdr:col>
                    <xdr:colOff>1346200</xdr:colOff>
                    <xdr:row>5</xdr:row>
                    <xdr:rowOff>393700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3</xdr:col>
                    <xdr:colOff>952500</xdr:colOff>
                    <xdr:row>6</xdr:row>
                    <xdr:rowOff>101600</xdr:rowOff>
                  </from>
                  <to>
                    <xdr:col>3</xdr:col>
                    <xdr:colOff>1346200</xdr:colOff>
                    <xdr:row>6</xdr:row>
                    <xdr:rowOff>393700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3</xdr:col>
                    <xdr:colOff>952500</xdr:colOff>
                    <xdr:row>7</xdr:row>
                    <xdr:rowOff>101600</xdr:rowOff>
                  </from>
                  <to>
                    <xdr:col>3</xdr:col>
                    <xdr:colOff>1346200</xdr:colOff>
                    <xdr:row>7</xdr:row>
                    <xdr:rowOff>393700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3</xdr:col>
                    <xdr:colOff>952500</xdr:colOff>
                    <xdr:row>8</xdr:row>
                    <xdr:rowOff>101600</xdr:rowOff>
                  </from>
                  <to>
                    <xdr:col>3</xdr:col>
                    <xdr:colOff>1346200</xdr:colOff>
                    <xdr:row>8</xdr:row>
                    <xdr:rowOff>393700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3</xdr:col>
                    <xdr:colOff>952500</xdr:colOff>
                    <xdr:row>9</xdr:row>
                    <xdr:rowOff>101600</xdr:rowOff>
                  </from>
                  <to>
                    <xdr:col>3</xdr:col>
                    <xdr:colOff>1346200</xdr:colOff>
                    <xdr:row>9</xdr:row>
                    <xdr:rowOff>393700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3</xdr:col>
                    <xdr:colOff>952500</xdr:colOff>
                    <xdr:row>10</xdr:row>
                    <xdr:rowOff>101600</xdr:rowOff>
                  </from>
                  <to>
                    <xdr:col>3</xdr:col>
                    <xdr:colOff>1346200</xdr:colOff>
                    <xdr:row>10</xdr:row>
                    <xdr:rowOff>393700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3</xdr:col>
                    <xdr:colOff>952500</xdr:colOff>
                    <xdr:row>11</xdr:row>
                    <xdr:rowOff>101600</xdr:rowOff>
                  </from>
                  <to>
                    <xdr:col>3</xdr:col>
                    <xdr:colOff>1346200</xdr:colOff>
                    <xdr:row>11</xdr:row>
                    <xdr:rowOff>393700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3</xdr:col>
                    <xdr:colOff>952500</xdr:colOff>
                    <xdr:row>12</xdr:row>
                    <xdr:rowOff>101600</xdr:rowOff>
                  </from>
                  <to>
                    <xdr:col>3</xdr:col>
                    <xdr:colOff>1346200</xdr:colOff>
                    <xdr:row>12</xdr:row>
                    <xdr:rowOff>393700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3</xdr:col>
                    <xdr:colOff>952500</xdr:colOff>
                    <xdr:row>13</xdr:row>
                    <xdr:rowOff>101600</xdr:rowOff>
                  </from>
                  <to>
                    <xdr:col>3</xdr:col>
                    <xdr:colOff>1346200</xdr:colOff>
                    <xdr:row>13</xdr:row>
                    <xdr:rowOff>393700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3</xdr:col>
                    <xdr:colOff>952500</xdr:colOff>
                    <xdr:row>14</xdr:row>
                    <xdr:rowOff>101600</xdr:rowOff>
                  </from>
                  <to>
                    <xdr:col>3</xdr:col>
                    <xdr:colOff>1346200</xdr:colOff>
                    <xdr:row>14</xdr:row>
                    <xdr:rowOff>393700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3</xdr:col>
                    <xdr:colOff>952500</xdr:colOff>
                    <xdr:row>15</xdr:row>
                    <xdr:rowOff>101600</xdr:rowOff>
                  </from>
                  <to>
                    <xdr:col>3</xdr:col>
                    <xdr:colOff>1346200</xdr:colOff>
                    <xdr:row>15</xdr:row>
                    <xdr:rowOff>393700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3</xdr:col>
                    <xdr:colOff>952500</xdr:colOff>
                    <xdr:row>16</xdr:row>
                    <xdr:rowOff>101600</xdr:rowOff>
                  </from>
                  <to>
                    <xdr:col>3</xdr:col>
                    <xdr:colOff>1346200</xdr:colOff>
                    <xdr:row>16</xdr:row>
                    <xdr:rowOff>393700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3</xdr:col>
                    <xdr:colOff>952500</xdr:colOff>
                    <xdr:row>17</xdr:row>
                    <xdr:rowOff>101600</xdr:rowOff>
                  </from>
                  <to>
                    <xdr:col>3</xdr:col>
                    <xdr:colOff>1346200</xdr:colOff>
                    <xdr:row>17</xdr:row>
                    <xdr:rowOff>393700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5726B-34D3-435D-927D-E7D7C790216C}">
  <sheetPr codeName="Sheet6"/>
  <dimension ref="A1:D89"/>
  <sheetViews>
    <sheetView view="pageBreakPreview" zoomScaleNormal="100" zoomScaleSheetLayoutView="100" workbookViewId="0">
      <selection activeCell="B44" sqref="B44"/>
    </sheetView>
  </sheetViews>
  <sheetFormatPr defaultColWidth="8.81640625" defaultRowHeight="15.5" x14ac:dyDescent="0.35"/>
  <cols>
    <col min="1" max="1" width="41.08984375" style="16" customWidth="1"/>
    <col min="2" max="2" width="48.453125" style="17" customWidth="1"/>
    <col min="3" max="3" width="38" style="17" customWidth="1"/>
    <col min="4" max="4" width="52.1796875" style="16" customWidth="1"/>
    <col min="5" max="16384" width="8.81640625" style="16"/>
  </cols>
  <sheetData>
    <row r="1" spans="1:4" ht="19.25" customHeight="1" x14ac:dyDescent="0.35">
      <c r="A1" s="145" t="s">
        <v>177</v>
      </c>
      <c r="B1" s="145"/>
      <c r="C1" s="146"/>
      <c r="D1" s="146"/>
    </row>
    <row r="2" spans="1:4" ht="19.25" customHeight="1" x14ac:dyDescent="0.35">
      <c r="A2" s="81" t="s">
        <v>0</v>
      </c>
      <c r="B2" s="82">
        <f>Instructions!C13</f>
        <v>0</v>
      </c>
      <c r="C2" s="75"/>
      <c r="D2" s="75"/>
    </row>
    <row r="3" spans="1:4" ht="20" customHeight="1" x14ac:dyDescent="0.35">
      <c r="A3" s="81" t="s">
        <v>1</v>
      </c>
      <c r="B3" s="82">
        <f>Instructions!C14</f>
        <v>0</v>
      </c>
      <c r="C3" s="73"/>
      <c r="D3" s="73"/>
    </row>
    <row r="4" spans="1:4" ht="20" customHeight="1" x14ac:dyDescent="0.35">
      <c r="A4" s="81" t="s">
        <v>28</v>
      </c>
      <c r="B4" s="82">
        <f>Instructions!C15</f>
        <v>0</v>
      </c>
      <c r="C4" s="73"/>
      <c r="D4" s="73"/>
    </row>
    <row r="5" spans="1:4" ht="20" customHeight="1" x14ac:dyDescent="0.35">
      <c r="A5" s="81" t="s">
        <v>63</v>
      </c>
      <c r="B5" s="83">
        <f>Instructions!C16</f>
        <v>0</v>
      </c>
      <c r="C5" s="73"/>
      <c r="D5" s="73"/>
    </row>
    <row r="6" spans="1:4" ht="20" customHeight="1" x14ac:dyDescent="0.35">
      <c r="A6" s="81" t="s">
        <v>2</v>
      </c>
      <c r="B6" s="82">
        <f>Instructions!C17</f>
        <v>0</v>
      </c>
      <c r="C6" s="73"/>
      <c r="D6" s="73"/>
    </row>
    <row r="7" spans="1:4" ht="10" customHeight="1" x14ac:dyDescent="0.35">
      <c r="A7" s="18"/>
      <c r="C7" s="73"/>
      <c r="D7" s="73"/>
    </row>
    <row r="8" spans="1:4" ht="16.5" customHeight="1" x14ac:dyDescent="0.35">
      <c r="A8" s="84" t="s">
        <v>176</v>
      </c>
      <c r="B8" s="85" t="s">
        <v>49</v>
      </c>
      <c r="C8" s="73"/>
      <c r="D8" s="73"/>
    </row>
    <row r="9" spans="1:4" ht="16.5" customHeight="1" x14ac:dyDescent="0.35">
      <c r="A9" s="86" t="s">
        <v>21</v>
      </c>
      <c r="B9" s="87" t="str">
        <f>IF('4. System Summary'!G19="","No",'4. System Summary'!G19)</f>
        <v>No</v>
      </c>
      <c r="C9" s="73"/>
      <c r="D9" s="76"/>
    </row>
    <row r="10" spans="1:4" ht="16.5" customHeight="1" x14ac:dyDescent="0.35">
      <c r="A10" s="86" t="s">
        <v>22</v>
      </c>
      <c r="B10" s="87" t="str">
        <f>IF('4. System Summary'!G20="","No",'4. System Summary'!G20)</f>
        <v>No</v>
      </c>
      <c r="C10" s="73"/>
      <c r="D10" s="76"/>
    </row>
    <row r="11" spans="1:4" ht="16.5" customHeight="1" x14ac:dyDescent="0.35">
      <c r="A11" s="86" t="s">
        <v>65</v>
      </c>
      <c r="B11" s="87" t="str">
        <f>IF('4. System Summary'!G21="","No",'4. System Summary'!G21)</f>
        <v>No</v>
      </c>
      <c r="C11" s="73"/>
      <c r="D11" s="76"/>
    </row>
    <row r="12" spans="1:4" ht="16.5" customHeight="1" x14ac:dyDescent="0.35">
      <c r="A12" s="86" t="s">
        <v>23</v>
      </c>
      <c r="B12" s="87" t="str">
        <f>IF('4. System Summary'!G22="","No",'4. System Summary'!G22)</f>
        <v>No</v>
      </c>
      <c r="C12" s="73"/>
      <c r="D12" s="76"/>
    </row>
    <row r="13" spans="1:4" ht="16.5" customHeight="1" x14ac:dyDescent="0.35">
      <c r="A13" s="86" t="s">
        <v>24</v>
      </c>
      <c r="B13" s="87" t="str">
        <f>IF('4. System Summary'!G23="","No",'4. System Summary'!G23)</f>
        <v>No</v>
      </c>
      <c r="C13" s="73"/>
      <c r="D13" s="76"/>
    </row>
    <row r="14" spans="1:4" ht="16.5" customHeight="1" x14ac:dyDescent="0.35">
      <c r="A14" s="86" t="s">
        <v>203</v>
      </c>
      <c r="B14" s="87" t="str">
        <f>IF('4. System Summary'!G24="","No",'4. System Summary'!G24)</f>
        <v>No</v>
      </c>
      <c r="C14" s="73"/>
      <c r="D14" s="76"/>
    </row>
    <row r="15" spans="1:4" ht="16.5" customHeight="1" x14ac:dyDescent="0.35">
      <c r="A15" s="86" t="s">
        <v>26</v>
      </c>
      <c r="B15" s="87" t="str">
        <f>IF('4. System Summary'!G25="","No",'4. System Summary'!G25)</f>
        <v>No</v>
      </c>
      <c r="C15" s="73"/>
      <c r="D15" s="76"/>
    </row>
    <row r="16" spans="1:4" ht="18.5" customHeight="1" x14ac:dyDescent="0.35">
      <c r="A16" s="86" t="s">
        <v>25</v>
      </c>
      <c r="B16" s="87" t="str">
        <f>IF('4. System Summary'!G26="","No",'4. System Summary'!G26)</f>
        <v>No</v>
      </c>
      <c r="C16" s="73"/>
      <c r="D16" s="76"/>
    </row>
    <row r="17" spans="1:4" ht="18" customHeight="1" x14ac:dyDescent="0.35">
      <c r="A17" s="86" t="s">
        <v>45</v>
      </c>
      <c r="B17" s="87" t="str">
        <f>IF('4. System Summary'!G27="","No",'4. System Summary'!G27)</f>
        <v>No</v>
      </c>
      <c r="C17" s="73"/>
      <c r="D17" s="77"/>
    </row>
    <row r="18" spans="1:4" ht="18.5" customHeight="1" x14ac:dyDescent="0.35">
      <c r="A18" s="86" t="s">
        <v>187</v>
      </c>
      <c r="B18" s="87" t="str">
        <f>IF('4. System Summary'!G28="","No",'4. System Summary'!G28)</f>
        <v>No</v>
      </c>
      <c r="C18" s="73"/>
      <c r="D18" s="76"/>
    </row>
    <row r="19" spans="1:4" ht="10" customHeight="1" x14ac:dyDescent="0.35">
      <c r="C19" s="73"/>
      <c r="D19" s="76"/>
    </row>
    <row r="20" spans="1:4" x14ac:dyDescent="0.35">
      <c r="A20" s="84" t="s">
        <v>50</v>
      </c>
      <c r="B20" s="85" t="s">
        <v>49</v>
      </c>
      <c r="C20" s="73"/>
      <c r="D20" s="74"/>
    </row>
    <row r="21" spans="1:4" ht="32.4" customHeight="1" x14ac:dyDescent="0.35">
      <c r="A21" s="88" t="s">
        <v>191</v>
      </c>
      <c r="B21" s="87" t="str">
        <f>IF('5. Device Evaluation'!G3=0,"No","Yes")</f>
        <v>No</v>
      </c>
      <c r="C21" s="73"/>
      <c r="D21" s="74"/>
    </row>
    <row r="22" spans="1:4" ht="16.5" customHeight="1" x14ac:dyDescent="0.35">
      <c r="A22" s="88" t="s">
        <v>192</v>
      </c>
      <c r="B22" s="87" t="str">
        <f>IF('5. Device Evaluation'!G4=0,"No","Yes")</f>
        <v>No</v>
      </c>
      <c r="C22" s="73"/>
      <c r="D22" s="76"/>
    </row>
    <row r="23" spans="1:4" ht="16.5" customHeight="1" x14ac:dyDescent="0.35">
      <c r="A23" s="88" t="s">
        <v>190</v>
      </c>
      <c r="B23" s="87" t="str">
        <f>IF('5. Device Evaluation'!G5=0,"No","Yes")</f>
        <v>No</v>
      </c>
      <c r="C23" s="73"/>
      <c r="D23" s="76"/>
    </row>
    <row r="24" spans="1:4" ht="16.5" customHeight="1" x14ac:dyDescent="0.35">
      <c r="A24" s="88" t="s">
        <v>189</v>
      </c>
      <c r="B24" s="87" t="str">
        <f>IF('5. Device Evaluation'!G6=0,"No","Yes")</f>
        <v>No</v>
      </c>
      <c r="C24" s="73"/>
      <c r="D24" s="76"/>
    </row>
    <row r="25" spans="1:4" ht="16.5" customHeight="1" x14ac:dyDescent="0.35">
      <c r="A25" s="88" t="s">
        <v>213</v>
      </c>
      <c r="B25" s="87" t="str">
        <f>IF('5. Device Evaluation'!G7=0,"No","Yes")</f>
        <v>No</v>
      </c>
      <c r="C25" s="73"/>
      <c r="D25" s="76"/>
    </row>
    <row r="26" spans="1:4" ht="16.5" customHeight="1" x14ac:dyDescent="0.35">
      <c r="A26" s="88" t="s">
        <v>214</v>
      </c>
      <c r="B26" s="87" t="str">
        <f>IF('5. Device Evaluation'!G8=0,"No","Yes")</f>
        <v>No</v>
      </c>
      <c r="C26" s="73"/>
      <c r="D26" s="76"/>
    </row>
    <row r="27" spans="1:4" ht="16.5" customHeight="1" x14ac:dyDescent="0.35">
      <c r="A27" s="88" t="s">
        <v>215</v>
      </c>
      <c r="B27" s="87" t="str">
        <f>IF('5. Device Evaluation'!G9=0,"No","Yes")</f>
        <v>No</v>
      </c>
      <c r="C27" s="73"/>
      <c r="D27" s="76"/>
    </row>
    <row r="28" spans="1:4" ht="16.5" customHeight="1" x14ac:dyDescent="0.35">
      <c r="A28" s="88" t="s">
        <v>216</v>
      </c>
      <c r="B28" s="87" t="str">
        <f>IF('5. Device Evaluation'!G10=0,"No","Yes")</f>
        <v>No</v>
      </c>
      <c r="C28" s="73"/>
      <c r="D28" s="76"/>
    </row>
    <row r="29" spans="1:4" ht="16.5" customHeight="1" x14ac:dyDescent="0.35">
      <c r="A29" s="88" t="s">
        <v>217</v>
      </c>
      <c r="B29" s="87" t="str">
        <f>IF('5. Device Evaluation'!G11=0,"No","Yes")</f>
        <v>No</v>
      </c>
      <c r="C29" s="73"/>
      <c r="D29" s="76"/>
    </row>
    <row r="30" spans="1:4" ht="30" customHeight="1" x14ac:dyDescent="0.35">
      <c r="A30" s="88" t="s">
        <v>218</v>
      </c>
      <c r="B30" s="87" t="str">
        <f>IF('5. Device Evaluation'!G12=0,"No","Yes")</f>
        <v>No</v>
      </c>
      <c r="C30" s="73"/>
      <c r="D30" s="76"/>
    </row>
    <row r="31" spans="1:4" ht="16.5" customHeight="1" x14ac:dyDescent="0.35">
      <c r="A31" s="88" t="s">
        <v>219</v>
      </c>
      <c r="B31" s="87" t="str">
        <f>IF('5. Device Evaluation'!G13=0,"No","Yes")</f>
        <v>No</v>
      </c>
      <c r="C31" s="73"/>
      <c r="D31" s="76"/>
    </row>
    <row r="32" spans="1:4" ht="16.5" customHeight="1" x14ac:dyDescent="0.35">
      <c r="A32" s="88" t="s">
        <v>198</v>
      </c>
      <c r="B32" s="87" t="str">
        <f>IF('5. Device Evaluation'!G14=0,"No","Yes")</f>
        <v>No</v>
      </c>
      <c r="C32" s="73"/>
      <c r="D32" s="76"/>
    </row>
    <row r="33" spans="1:4" ht="16.5" customHeight="1" x14ac:dyDescent="0.35">
      <c r="A33" s="88" t="s">
        <v>201</v>
      </c>
      <c r="B33" s="87" t="str">
        <f>IF('5. Device Evaluation'!G15=0,"No","Yes")</f>
        <v>No</v>
      </c>
      <c r="C33" s="73"/>
      <c r="D33" s="76"/>
    </row>
    <row r="34" spans="1:4" ht="16.5" customHeight="1" x14ac:dyDescent="0.35">
      <c r="A34" s="88" t="s">
        <v>220</v>
      </c>
      <c r="B34" s="87" t="str">
        <f>IF('5. Device Evaluation'!G16=0,"No","Yes")</f>
        <v>No</v>
      </c>
      <c r="C34" s="73"/>
      <c r="D34" s="76"/>
    </row>
    <row r="35" spans="1:4" ht="16.5" customHeight="1" x14ac:dyDescent="0.35">
      <c r="A35" s="88" t="s">
        <v>221</v>
      </c>
      <c r="B35" s="87" t="str">
        <f>IF('5. Device Evaluation'!G17=0,"No","Yes")</f>
        <v>No</v>
      </c>
      <c r="C35" s="73"/>
      <c r="D35" s="76"/>
    </row>
    <row r="36" spans="1:4" ht="16.5" customHeight="1" x14ac:dyDescent="0.35">
      <c r="A36" s="88" t="s">
        <v>222</v>
      </c>
      <c r="B36" s="87" t="str">
        <f>IF('5. Device Evaluation'!G18=0,"No","Yes")</f>
        <v>No</v>
      </c>
      <c r="C36" s="73"/>
      <c r="D36" s="76"/>
    </row>
    <row r="37" spans="1:4" ht="10" customHeight="1" x14ac:dyDescent="0.45">
      <c r="D37" s="78"/>
    </row>
    <row r="38" spans="1:4" ht="19.25" customHeight="1" x14ac:dyDescent="0.45">
      <c r="A38" s="84" t="s">
        <v>173</v>
      </c>
      <c r="B38" s="82" t="str" cm="1">
        <f t="array" ref="B38">_xlfn.IFS('4. System Summary'!G31=10,"Use the SWZ Device Spec",'4. System Summary'!G30&gt;=1,"Further Evaluation Needed",'4. System Summary'!G29=0,"Use the SWZ Device Spec",'4. System Summary'!G29&gt;=1,"Use the SWZ System and Device Spec")</f>
        <v>Use the SWZ Device Spec</v>
      </c>
      <c r="D38" s="78"/>
    </row>
    <row r="39" spans="1:4" ht="13.25" customHeight="1" x14ac:dyDescent="0.45">
      <c r="A39" s="8"/>
      <c r="B39" s="89"/>
      <c r="D39" s="78"/>
    </row>
    <row r="40" spans="1:4" ht="21.65" customHeight="1" x14ac:dyDescent="0.45">
      <c r="A40" s="144" t="s">
        <v>185</v>
      </c>
      <c r="B40" s="144"/>
      <c r="D40" s="78"/>
    </row>
    <row r="41" spans="1:4" ht="14" customHeight="1" x14ac:dyDescent="0.45">
      <c r="A41" s="90" t="s">
        <v>74</v>
      </c>
      <c r="B41" s="85" t="s">
        <v>72</v>
      </c>
      <c r="D41" s="78"/>
    </row>
    <row r="42" spans="1:4" ht="70" customHeight="1" x14ac:dyDescent="0.35">
      <c r="A42" s="91" t="s">
        <v>3</v>
      </c>
      <c r="B42" s="92">
        <f>'3. SWZ Subsystems '!C4</f>
        <v>0</v>
      </c>
    </row>
    <row r="43" spans="1:4" ht="70" customHeight="1" x14ac:dyDescent="0.35">
      <c r="A43" s="93" t="s">
        <v>4</v>
      </c>
      <c r="B43" s="92">
        <f>'3. SWZ Subsystems '!C5</f>
        <v>0</v>
      </c>
    </row>
    <row r="44" spans="1:4" ht="70" customHeight="1" x14ac:dyDescent="0.35">
      <c r="A44" s="91" t="s">
        <v>5</v>
      </c>
      <c r="B44" s="92">
        <f>'3. SWZ Subsystems '!C6</f>
        <v>0</v>
      </c>
    </row>
    <row r="45" spans="1:4" ht="65" customHeight="1" x14ac:dyDescent="0.35">
      <c r="A45" s="93" t="s">
        <v>158</v>
      </c>
      <c r="B45" s="92">
        <f>'3. SWZ Subsystems '!C7</f>
        <v>0</v>
      </c>
    </row>
    <row r="46" spans="1:4" ht="65" customHeight="1" x14ac:dyDescent="0.35">
      <c r="A46" s="91" t="s">
        <v>6</v>
      </c>
      <c r="B46" s="92">
        <f>'3. SWZ Subsystems '!C8</f>
        <v>0</v>
      </c>
    </row>
    <row r="47" spans="1:4" ht="70" customHeight="1" x14ac:dyDescent="0.35">
      <c r="A47" s="93" t="s">
        <v>7</v>
      </c>
      <c r="B47" s="92">
        <f>'3. SWZ Subsystems '!C9</f>
        <v>0</v>
      </c>
    </row>
    <row r="48" spans="1:4" ht="115" customHeight="1" x14ac:dyDescent="0.35">
      <c r="A48" s="91" t="s">
        <v>8</v>
      </c>
      <c r="B48" s="92">
        <f>'3. SWZ Subsystems '!C10</f>
        <v>0</v>
      </c>
    </row>
    <row r="49" spans="1:2" ht="64.75" customHeight="1" x14ac:dyDescent="0.35">
      <c r="A49" s="93" t="s">
        <v>159</v>
      </c>
      <c r="B49" s="92">
        <f>'3. SWZ Subsystems '!C11</f>
        <v>0</v>
      </c>
    </row>
    <row r="50" spans="1:2" ht="42" customHeight="1" x14ac:dyDescent="0.35">
      <c r="A50" s="94"/>
      <c r="B50" s="95"/>
    </row>
    <row r="51" spans="1:2" ht="14" customHeight="1" x14ac:dyDescent="0.35">
      <c r="A51" s="90" t="s">
        <v>74</v>
      </c>
      <c r="B51" s="85" t="s">
        <v>72</v>
      </c>
    </row>
    <row r="52" spans="1:2" ht="107.4" customHeight="1" x14ac:dyDescent="0.35">
      <c r="A52" s="96" t="s">
        <v>9</v>
      </c>
      <c r="B52" s="92">
        <f>'3. SWZ Subsystems '!C12</f>
        <v>0</v>
      </c>
    </row>
    <row r="53" spans="1:2" ht="70" customHeight="1" x14ac:dyDescent="0.35">
      <c r="A53" s="93" t="s">
        <v>10</v>
      </c>
      <c r="B53" s="92">
        <f>'3. SWZ Subsystems '!C13</f>
        <v>0</v>
      </c>
    </row>
    <row r="54" spans="1:2" ht="70" customHeight="1" x14ac:dyDescent="0.35">
      <c r="A54" s="96" t="s">
        <v>11</v>
      </c>
      <c r="B54" s="92">
        <f>'3. SWZ Subsystems '!C14</f>
        <v>0</v>
      </c>
    </row>
    <row r="55" spans="1:2" ht="65" customHeight="1" x14ac:dyDescent="0.35">
      <c r="A55" s="93" t="s">
        <v>12</v>
      </c>
      <c r="B55" s="92">
        <f>'3. SWZ Subsystems '!C15</f>
        <v>0</v>
      </c>
    </row>
    <row r="56" spans="1:2" ht="57" customHeight="1" x14ac:dyDescent="0.35">
      <c r="A56" s="96" t="s">
        <v>13</v>
      </c>
      <c r="B56" s="92">
        <f>'3. SWZ Subsystems '!C16</f>
        <v>0</v>
      </c>
    </row>
    <row r="57" spans="1:2" ht="65" customHeight="1" x14ac:dyDescent="0.35">
      <c r="A57" s="93" t="s">
        <v>14</v>
      </c>
      <c r="B57" s="92">
        <f>'3. SWZ Subsystems '!C17</f>
        <v>0</v>
      </c>
    </row>
    <row r="58" spans="1:2" ht="65" customHeight="1" x14ac:dyDescent="0.35">
      <c r="A58" s="96" t="s">
        <v>160</v>
      </c>
      <c r="B58" s="92">
        <f>'3. SWZ Subsystems '!C18</f>
        <v>0</v>
      </c>
    </row>
    <row r="59" spans="1:2" ht="65" customHeight="1" x14ac:dyDescent="0.35">
      <c r="A59" s="93" t="s">
        <v>15</v>
      </c>
      <c r="B59" s="92">
        <f>'3. SWZ Subsystems '!C19</f>
        <v>0</v>
      </c>
    </row>
    <row r="60" spans="1:2" ht="65" customHeight="1" x14ac:dyDescent="0.35">
      <c r="A60" s="96" t="s">
        <v>16</v>
      </c>
      <c r="B60" s="92">
        <f>'3. SWZ Subsystems '!C20</f>
        <v>0</v>
      </c>
    </row>
    <row r="61" spans="1:2" ht="32" customHeight="1" x14ac:dyDescent="0.35">
      <c r="A61" s="94"/>
      <c r="B61" s="95"/>
    </row>
    <row r="62" spans="1:2" ht="14" customHeight="1" x14ac:dyDescent="0.35">
      <c r="A62" s="90" t="s">
        <v>74</v>
      </c>
      <c r="B62" s="85" t="s">
        <v>72</v>
      </c>
    </row>
    <row r="63" spans="1:2" ht="65" customHeight="1" x14ac:dyDescent="0.35">
      <c r="A63" s="93" t="s">
        <v>17</v>
      </c>
      <c r="B63" s="92">
        <f>'3. SWZ Subsystems '!C21</f>
        <v>0</v>
      </c>
    </row>
    <row r="64" spans="1:2" ht="69.650000000000006" customHeight="1" x14ac:dyDescent="0.35">
      <c r="A64" s="96" t="s">
        <v>70</v>
      </c>
      <c r="B64" s="92">
        <f>'3. SWZ Subsystems '!C22</f>
        <v>0</v>
      </c>
    </row>
    <row r="65" spans="1:2" ht="70.25" customHeight="1" x14ac:dyDescent="0.35">
      <c r="A65" s="93" t="s">
        <v>48</v>
      </c>
      <c r="B65" s="92">
        <f>'3. SWZ Subsystems '!C23</f>
        <v>0</v>
      </c>
    </row>
    <row r="66" spans="1:2" ht="55.75" customHeight="1" x14ac:dyDescent="0.35">
      <c r="A66" s="96" t="s">
        <v>47</v>
      </c>
      <c r="B66" s="92">
        <f>'3. SWZ Subsystems '!C24</f>
        <v>0</v>
      </c>
    </row>
    <row r="67" spans="1:2" ht="56.4" customHeight="1" x14ac:dyDescent="0.35">
      <c r="A67" s="93" t="s">
        <v>18</v>
      </c>
      <c r="B67" s="92">
        <f>'3. SWZ Subsystems '!C25</f>
        <v>0</v>
      </c>
    </row>
    <row r="68" spans="1:2" ht="65" customHeight="1" x14ac:dyDescent="0.35">
      <c r="A68" s="96" t="s">
        <v>69</v>
      </c>
      <c r="B68" s="92">
        <f>'3. SWZ Subsystems '!C26</f>
        <v>0</v>
      </c>
    </row>
    <row r="69" spans="1:2" ht="103.75" customHeight="1" x14ac:dyDescent="0.35">
      <c r="A69" s="93" t="s">
        <v>19</v>
      </c>
      <c r="B69" s="92">
        <f>'3. SWZ Subsystems '!C27</f>
        <v>0</v>
      </c>
    </row>
    <row r="70" spans="1:2" ht="85" customHeight="1" x14ac:dyDescent="0.35">
      <c r="A70" s="96" t="s">
        <v>43</v>
      </c>
      <c r="B70" s="92">
        <f>'3. SWZ Subsystems '!C28</f>
        <v>0</v>
      </c>
    </row>
    <row r="71" spans="1:2" ht="85.25" customHeight="1" x14ac:dyDescent="0.35">
      <c r="A71" s="97"/>
      <c r="B71" s="98"/>
    </row>
    <row r="72" spans="1:2" ht="18.5" x14ac:dyDescent="0.45">
      <c r="A72" s="144" t="s">
        <v>186</v>
      </c>
      <c r="B72" s="144"/>
    </row>
    <row r="73" spans="1:2" x14ac:dyDescent="0.35">
      <c r="A73" s="90" t="s">
        <v>41</v>
      </c>
      <c r="B73" s="99" t="s">
        <v>72</v>
      </c>
    </row>
    <row r="74" spans="1:2" ht="35" customHeight="1" x14ac:dyDescent="0.35">
      <c r="A74" s="100" t="s">
        <v>191</v>
      </c>
      <c r="B74" s="100">
        <f>'5. Device Evaluation'!F3</f>
        <v>0</v>
      </c>
    </row>
    <row r="75" spans="1:2" ht="35" customHeight="1" x14ac:dyDescent="0.35">
      <c r="A75" s="101" t="s">
        <v>192</v>
      </c>
      <c r="B75" s="100">
        <f>'5. Device Evaluation'!F4</f>
        <v>0</v>
      </c>
    </row>
    <row r="76" spans="1:2" ht="35" customHeight="1" x14ac:dyDescent="0.35">
      <c r="A76" s="100" t="s">
        <v>190</v>
      </c>
      <c r="B76" s="100">
        <f>'5. Device Evaluation'!F5</f>
        <v>0</v>
      </c>
    </row>
    <row r="77" spans="1:2" ht="35" customHeight="1" x14ac:dyDescent="0.35">
      <c r="A77" s="101" t="s">
        <v>189</v>
      </c>
      <c r="B77" s="100">
        <f>'5. Device Evaluation'!F6</f>
        <v>0</v>
      </c>
    </row>
    <row r="78" spans="1:2" ht="35" customHeight="1" x14ac:dyDescent="0.35">
      <c r="A78" s="100" t="s">
        <v>193</v>
      </c>
      <c r="B78" s="100">
        <f>'5. Device Evaluation'!F7</f>
        <v>0</v>
      </c>
    </row>
    <row r="79" spans="1:2" ht="35" customHeight="1" x14ac:dyDescent="0.35">
      <c r="A79" s="101" t="s">
        <v>194</v>
      </c>
      <c r="B79" s="100">
        <f>'5. Device Evaluation'!F8</f>
        <v>0</v>
      </c>
    </row>
    <row r="80" spans="1:2" ht="35" customHeight="1" x14ac:dyDescent="0.35">
      <c r="A80" s="100" t="s">
        <v>195</v>
      </c>
      <c r="B80" s="100">
        <f>'5. Device Evaluation'!F9</f>
        <v>0</v>
      </c>
    </row>
    <row r="81" spans="1:2" ht="35" customHeight="1" x14ac:dyDescent="0.35">
      <c r="A81" s="101" t="s">
        <v>196</v>
      </c>
      <c r="B81" s="100">
        <f>'5. Device Evaluation'!F10</f>
        <v>0</v>
      </c>
    </row>
    <row r="82" spans="1:2" ht="35" customHeight="1" x14ac:dyDescent="0.35">
      <c r="A82" s="100" t="s">
        <v>197</v>
      </c>
      <c r="B82" s="100">
        <f>'5. Device Evaluation'!F11</f>
        <v>0</v>
      </c>
    </row>
    <row r="83" spans="1:2" ht="35" customHeight="1" x14ac:dyDescent="0.35">
      <c r="A83" s="101" t="s">
        <v>205</v>
      </c>
      <c r="B83" s="100">
        <f>'5. Device Evaluation'!F12</f>
        <v>0</v>
      </c>
    </row>
    <row r="84" spans="1:2" ht="35" customHeight="1" x14ac:dyDescent="0.35">
      <c r="A84" s="100" t="s">
        <v>206</v>
      </c>
      <c r="B84" s="100">
        <f>'5. Device Evaluation'!F13</f>
        <v>0</v>
      </c>
    </row>
    <row r="85" spans="1:2" ht="35" customHeight="1" x14ac:dyDescent="0.35">
      <c r="A85" s="101" t="s">
        <v>207</v>
      </c>
      <c r="B85" s="100">
        <f>'5. Device Evaluation'!F14</f>
        <v>0</v>
      </c>
    </row>
    <row r="86" spans="1:2" ht="35" customHeight="1" x14ac:dyDescent="0.35">
      <c r="A86" s="100" t="s">
        <v>208</v>
      </c>
      <c r="B86" s="100">
        <f>'5. Device Evaluation'!F15</f>
        <v>0</v>
      </c>
    </row>
    <row r="87" spans="1:2" ht="35" customHeight="1" x14ac:dyDescent="0.35">
      <c r="A87" s="101" t="s">
        <v>199</v>
      </c>
      <c r="B87" s="100">
        <f>'5. Device Evaluation'!F16</f>
        <v>0</v>
      </c>
    </row>
    <row r="88" spans="1:2" ht="35" customHeight="1" x14ac:dyDescent="0.35">
      <c r="A88" s="100" t="s">
        <v>200</v>
      </c>
      <c r="B88" s="100">
        <f>'5. Device Evaluation'!F17</f>
        <v>0</v>
      </c>
    </row>
    <row r="89" spans="1:2" ht="35" customHeight="1" x14ac:dyDescent="0.35">
      <c r="A89" s="101" t="s">
        <v>209</v>
      </c>
      <c r="B89" s="100">
        <f>'5. Device Evaluation'!F18</f>
        <v>0</v>
      </c>
    </row>
  </sheetData>
  <sheetProtection algorithmName="SHA-512" hashValue="LiqyjyMX9qKFgHhxP1jZdIjb7Bfwvu1iIpOE3Q90NQKXvFUPzt5uSlxzH0Ihx3v2QffKjdoZsv9KrKQCo7SzXw==" saltValue="Hj9s1TQJ6i8dSOdRjSCiTA==" spinCount="100000" sheet="1" objects="1" scenarios="1"/>
  <mergeCells count="4">
    <mergeCell ref="A72:B72"/>
    <mergeCell ref="A1:B1"/>
    <mergeCell ref="A40:B40"/>
    <mergeCell ref="C1:D1"/>
  </mergeCells>
  <conditionalFormatting sqref="B9:B18">
    <cfRule type="containsText" dxfId="4" priority="3" operator="containsText" text="Yes">
      <formula>NOT(ISERROR(SEARCH("Yes",B9)))</formula>
    </cfRule>
  </conditionalFormatting>
  <conditionalFormatting sqref="B21:B36">
    <cfRule type="containsText" dxfId="3" priority="1" operator="containsText" text="Yes">
      <formula>NOT(ISERROR(SEARCH("Yes",B21)))</formula>
    </cfRule>
  </conditionalFormatting>
  <conditionalFormatting sqref="B42:B50 B52:B61 B63:B70 B74:B89">
    <cfRule type="cellIs" dxfId="2" priority="7" operator="equal">
      <formula>0</formula>
    </cfRule>
  </conditionalFormatting>
  <pageMargins left="0.7" right="0.7" top="0.75" bottom="0.75" header="0.3" footer="0.3"/>
  <pageSetup orientation="portrait" r:id="rId1"/>
  <headerFooter>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34F71-E8E3-4764-BD32-FB6DC51EE7EF}">
  <dimension ref="A1:G47"/>
  <sheetViews>
    <sheetView workbookViewId="0">
      <selection activeCell="C30" sqref="C30"/>
    </sheetView>
  </sheetViews>
  <sheetFormatPr defaultColWidth="8.90625" defaultRowHeight="14.5" x14ac:dyDescent="0.35"/>
  <cols>
    <col min="1" max="1" width="13.453125" style="7" customWidth="1"/>
    <col min="2" max="2" width="70.6328125" style="7" customWidth="1"/>
    <col min="3" max="3" width="14" style="7" customWidth="1"/>
    <col min="4" max="16384" width="8.90625" style="7"/>
  </cols>
  <sheetData>
    <row r="1" spans="1:7" ht="21" x14ac:dyDescent="0.5">
      <c r="A1" s="147" t="s">
        <v>224</v>
      </c>
      <c r="B1" s="147"/>
      <c r="C1" s="147"/>
      <c r="D1" s="102"/>
      <c r="E1" s="102"/>
      <c r="F1" s="102"/>
      <c r="G1" s="102"/>
    </row>
    <row r="2" spans="1:7" ht="18.5" x14ac:dyDescent="0.45">
      <c r="A2" s="103" t="s">
        <v>225</v>
      </c>
      <c r="B2" s="103" t="s">
        <v>226</v>
      </c>
      <c r="C2" s="103" t="s">
        <v>227</v>
      </c>
    </row>
    <row r="3" spans="1:7" ht="17" customHeight="1" x14ac:dyDescent="0.35">
      <c r="A3" s="104" t="s">
        <v>228</v>
      </c>
      <c r="B3" s="104" t="s">
        <v>229</v>
      </c>
      <c r="C3" s="104" t="s">
        <v>230</v>
      </c>
    </row>
    <row r="4" spans="1:7" ht="17" customHeight="1" x14ac:dyDescent="0.35">
      <c r="A4" s="104" t="s">
        <v>233</v>
      </c>
      <c r="B4" s="104" t="s">
        <v>234</v>
      </c>
      <c r="C4" s="104" t="s">
        <v>230</v>
      </c>
    </row>
    <row r="5" spans="1:7" ht="17" customHeight="1" x14ac:dyDescent="0.35">
      <c r="A5" s="104" t="s">
        <v>235</v>
      </c>
      <c r="B5" s="104" t="s">
        <v>234</v>
      </c>
      <c r="C5" s="104" t="s">
        <v>241</v>
      </c>
    </row>
    <row r="6" spans="1:7" ht="17" customHeight="1" x14ac:dyDescent="0.35">
      <c r="A6" s="104" t="s">
        <v>295</v>
      </c>
      <c r="B6" s="104" t="s">
        <v>236</v>
      </c>
      <c r="C6" s="104" t="s">
        <v>230</v>
      </c>
    </row>
    <row r="7" spans="1:7" ht="17" customHeight="1" x14ac:dyDescent="0.35">
      <c r="A7" s="104" t="s">
        <v>295</v>
      </c>
      <c r="B7" s="104" t="s">
        <v>236</v>
      </c>
      <c r="C7" s="104" t="s">
        <v>241</v>
      </c>
    </row>
    <row r="8" spans="1:7" ht="17" customHeight="1" x14ac:dyDescent="0.35">
      <c r="A8" s="104" t="s">
        <v>237</v>
      </c>
      <c r="B8" s="104" t="s">
        <v>238</v>
      </c>
      <c r="C8" s="104" t="s">
        <v>230</v>
      </c>
    </row>
    <row r="9" spans="1:7" ht="17" customHeight="1" x14ac:dyDescent="0.35">
      <c r="A9" s="104" t="s">
        <v>239</v>
      </c>
      <c r="B9" s="104" t="s">
        <v>238</v>
      </c>
      <c r="C9" s="104" t="s">
        <v>241</v>
      </c>
    </row>
    <row r="10" spans="1:7" ht="17" customHeight="1" x14ac:dyDescent="0.35">
      <c r="A10" s="104" t="s">
        <v>295</v>
      </c>
      <c r="B10" s="104" t="s">
        <v>240</v>
      </c>
      <c r="C10" s="104" t="s">
        <v>230</v>
      </c>
    </row>
    <row r="11" spans="1:7" ht="17" customHeight="1" x14ac:dyDescent="0.35">
      <c r="A11" s="104" t="s">
        <v>295</v>
      </c>
      <c r="B11" s="104" t="s">
        <v>240</v>
      </c>
      <c r="C11" s="104" t="s">
        <v>241</v>
      </c>
    </row>
    <row r="12" spans="1:7" ht="17" customHeight="1" x14ac:dyDescent="0.35">
      <c r="A12" s="104" t="s">
        <v>242</v>
      </c>
      <c r="B12" s="104" t="s">
        <v>243</v>
      </c>
      <c r="C12" s="104" t="s">
        <v>231</v>
      </c>
    </row>
    <row r="13" spans="1:7" ht="17" customHeight="1" x14ac:dyDescent="0.35">
      <c r="A13" s="104" t="s">
        <v>244</v>
      </c>
      <c r="B13" s="104" t="s">
        <v>243</v>
      </c>
      <c r="C13" s="104" t="s">
        <v>230</v>
      </c>
    </row>
    <row r="14" spans="1:7" ht="17" customHeight="1" x14ac:dyDescent="0.35">
      <c r="A14" s="104" t="s">
        <v>245</v>
      </c>
      <c r="B14" s="104" t="s">
        <v>243</v>
      </c>
      <c r="C14" s="104" t="s">
        <v>241</v>
      </c>
    </row>
    <row r="15" spans="1:7" ht="17" customHeight="1" x14ac:dyDescent="0.35">
      <c r="A15" s="104" t="s">
        <v>246</v>
      </c>
      <c r="B15" s="104" t="s">
        <v>247</v>
      </c>
      <c r="C15" s="104" t="s">
        <v>230</v>
      </c>
    </row>
    <row r="16" spans="1:7" ht="17" customHeight="1" x14ac:dyDescent="0.35">
      <c r="A16" s="104" t="s">
        <v>248</v>
      </c>
      <c r="B16" s="104" t="s">
        <v>247</v>
      </c>
      <c r="C16" s="104" t="s">
        <v>241</v>
      </c>
    </row>
    <row r="17" spans="1:3" ht="17" customHeight="1" x14ac:dyDescent="0.35">
      <c r="A17" s="104" t="s">
        <v>249</v>
      </c>
      <c r="B17" s="104" t="s">
        <v>250</v>
      </c>
      <c r="C17" s="104" t="s">
        <v>231</v>
      </c>
    </row>
    <row r="18" spans="1:3" ht="17" customHeight="1" x14ac:dyDescent="0.35">
      <c r="A18" s="104" t="s">
        <v>251</v>
      </c>
      <c r="B18" s="104" t="s">
        <v>252</v>
      </c>
      <c r="C18" s="104" t="s">
        <v>231</v>
      </c>
    </row>
    <row r="19" spans="1:3" ht="17" customHeight="1" x14ac:dyDescent="0.35">
      <c r="A19" s="104" t="s">
        <v>253</v>
      </c>
      <c r="B19" s="104" t="s">
        <v>254</v>
      </c>
      <c r="C19" s="104" t="s">
        <v>231</v>
      </c>
    </row>
    <row r="20" spans="1:3" ht="17" customHeight="1" x14ac:dyDescent="0.35">
      <c r="A20" s="104" t="s">
        <v>255</v>
      </c>
      <c r="B20" s="104" t="s">
        <v>256</v>
      </c>
      <c r="C20" s="104" t="s">
        <v>241</v>
      </c>
    </row>
    <row r="21" spans="1:3" ht="17" customHeight="1" x14ac:dyDescent="0.35">
      <c r="A21" s="104" t="s">
        <v>257</v>
      </c>
      <c r="B21" s="104" t="s">
        <v>258</v>
      </c>
      <c r="C21" s="104" t="s">
        <v>241</v>
      </c>
    </row>
    <row r="22" spans="1:3" ht="17" customHeight="1" x14ac:dyDescent="0.35">
      <c r="A22" s="104" t="s">
        <v>259</v>
      </c>
      <c r="B22" s="104" t="s">
        <v>260</v>
      </c>
      <c r="C22" s="104" t="s">
        <v>230</v>
      </c>
    </row>
    <row r="23" spans="1:3" ht="17" customHeight="1" x14ac:dyDescent="0.35">
      <c r="A23" s="104" t="s">
        <v>261</v>
      </c>
      <c r="B23" s="104" t="s">
        <v>260</v>
      </c>
      <c r="C23" s="104" t="s">
        <v>241</v>
      </c>
    </row>
    <row r="24" spans="1:3" ht="17" customHeight="1" x14ac:dyDescent="0.35">
      <c r="A24" s="104" t="s">
        <v>262</v>
      </c>
      <c r="B24" s="104" t="s">
        <v>258</v>
      </c>
      <c r="C24" s="104" t="s">
        <v>230</v>
      </c>
    </row>
    <row r="25" spans="1:3" ht="17" customHeight="1" x14ac:dyDescent="0.35">
      <c r="A25" s="104" t="s">
        <v>263</v>
      </c>
      <c r="B25" s="104" t="s">
        <v>264</v>
      </c>
      <c r="C25" s="104" t="s">
        <v>230</v>
      </c>
    </row>
    <row r="26" spans="1:3" ht="17" customHeight="1" x14ac:dyDescent="0.35">
      <c r="A26" s="104" t="s">
        <v>265</v>
      </c>
      <c r="B26" s="104" t="s">
        <v>266</v>
      </c>
      <c r="C26" s="104" t="s">
        <v>230</v>
      </c>
    </row>
    <row r="27" spans="1:3" ht="17" customHeight="1" x14ac:dyDescent="0.35">
      <c r="A27" s="104" t="s">
        <v>267</v>
      </c>
      <c r="B27" s="104" t="s">
        <v>266</v>
      </c>
      <c r="C27" s="104" t="s">
        <v>241</v>
      </c>
    </row>
    <row r="28" spans="1:3" ht="17" customHeight="1" x14ac:dyDescent="0.35">
      <c r="A28" s="104" t="s">
        <v>268</v>
      </c>
      <c r="B28" s="104" t="s">
        <v>269</v>
      </c>
      <c r="C28" s="104" t="s">
        <v>231</v>
      </c>
    </row>
    <row r="29" spans="1:3" ht="17" customHeight="1" x14ac:dyDescent="0.35">
      <c r="A29" s="104" t="s">
        <v>270</v>
      </c>
      <c r="B29" s="104" t="s">
        <v>264</v>
      </c>
      <c r="C29" s="104" t="s">
        <v>241</v>
      </c>
    </row>
    <row r="30" spans="1:3" ht="17" customHeight="1" x14ac:dyDescent="0.35">
      <c r="A30" s="104" t="s">
        <v>271</v>
      </c>
      <c r="B30" s="104" t="s">
        <v>256</v>
      </c>
      <c r="C30" s="104" t="s">
        <v>230</v>
      </c>
    </row>
    <row r="31" spans="1:3" ht="17" customHeight="1" x14ac:dyDescent="0.35">
      <c r="A31" s="104" t="s">
        <v>272</v>
      </c>
      <c r="B31" s="104" t="s">
        <v>273</v>
      </c>
      <c r="C31" s="104" t="s">
        <v>230</v>
      </c>
    </row>
    <row r="32" spans="1:3" ht="17" customHeight="1" x14ac:dyDescent="0.35">
      <c r="A32" s="104" t="s">
        <v>274</v>
      </c>
      <c r="B32" s="104" t="s">
        <v>273</v>
      </c>
      <c r="C32" s="104" t="s">
        <v>241</v>
      </c>
    </row>
    <row r="33" spans="1:3" ht="17" customHeight="1" x14ac:dyDescent="0.35">
      <c r="A33" s="104" t="s">
        <v>295</v>
      </c>
      <c r="B33" s="104" t="s">
        <v>275</v>
      </c>
      <c r="C33" s="104" t="s">
        <v>230</v>
      </c>
    </row>
    <row r="34" spans="1:3" ht="17" customHeight="1" x14ac:dyDescent="0.35">
      <c r="A34" s="104" t="s">
        <v>295</v>
      </c>
      <c r="B34" s="104" t="s">
        <v>275</v>
      </c>
      <c r="C34" s="104" t="s">
        <v>241</v>
      </c>
    </row>
    <row r="35" spans="1:3" ht="17" customHeight="1" x14ac:dyDescent="0.35">
      <c r="A35" s="104" t="s">
        <v>295</v>
      </c>
      <c r="B35" s="104" t="s">
        <v>276</v>
      </c>
      <c r="C35" s="104" t="s">
        <v>230</v>
      </c>
    </row>
    <row r="36" spans="1:3" ht="17" customHeight="1" x14ac:dyDescent="0.35">
      <c r="A36" s="104" t="s">
        <v>295</v>
      </c>
      <c r="B36" s="104" t="s">
        <v>276</v>
      </c>
      <c r="C36" s="104" t="s">
        <v>241</v>
      </c>
    </row>
    <row r="37" spans="1:3" ht="17" customHeight="1" x14ac:dyDescent="0.35">
      <c r="A37" s="104" t="s">
        <v>277</v>
      </c>
      <c r="B37" s="104" t="s">
        <v>278</v>
      </c>
      <c r="C37" s="104" t="s">
        <v>230</v>
      </c>
    </row>
    <row r="38" spans="1:3" ht="17" customHeight="1" x14ac:dyDescent="0.35">
      <c r="A38" s="104" t="s">
        <v>279</v>
      </c>
      <c r="B38" s="104" t="s">
        <v>278</v>
      </c>
      <c r="C38" s="104" t="s">
        <v>241</v>
      </c>
    </row>
    <row r="39" spans="1:3" ht="17" customHeight="1" x14ac:dyDescent="0.35">
      <c r="A39" s="104" t="s">
        <v>280</v>
      </c>
      <c r="B39" s="104" t="s">
        <v>281</v>
      </c>
      <c r="C39" s="104" t="s">
        <v>230</v>
      </c>
    </row>
    <row r="40" spans="1:3" ht="17" customHeight="1" x14ac:dyDescent="0.35">
      <c r="A40" s="104" t="s">
        <v>282</v>
      </c>
      <c r="B40" s="104" t="s">
        <v>281</v>
      </c>
      <c r="C40" s="104" t="s">
        <v>241</v>
      </c>
    </row>
    <row r="41" spans="1:3" ht="17" customHeight="1" x14ac:dyDescent="0.35">
      <c r="A41" s="104" t="s">
        <v>283</v>
      </c>
      <c r="B41" s="104" t="s">
        <v>284</v>
      </c>
      <c r="C41" s="104" t="s">
        <v>230</v>
      </c>
    </row>
    <row r="42" spans="1:3" ht="17" customHeight="1" x14ac:dyDescent="0.35">
      <c r="A42" s="104" t="s">
        <v>285</v>
      </c>
      <c r="B42" s="104" t="s">
        <v>284</v>
      </c>
      <c r="C42" s="104" t="s">
        <v>241</v>
      </c>
    </row>
    <row r="43" spans="1:3" ht="17" customHeight="1" x14ac:dyDescent="0.35">
      <c r="A43" s="104" t="s">
        <v>286</v>
      </c>
      <c r="B43" s="104" t="s">
        <v>287</v>
      </c>
      <c r="C43" s="104" t="s">
        <v>232</v>
      </c>
    </row>
    <row r="44" spans="1:3" ht="17" customHeight="1" x14ac:dyDescent="0.35">
      <c r="A44" s="104" t="s">
        <v>288</v>
      </c>
      <c r="B44" s="104" t="s">
        <v>289</v>
      </c>
      <c r="C44" s="104" t="s">
        <v>232</v>
      </c>
    </row>
    <row r="45" spans="1:3" ht="17" customHeight="1" x14ac:dyDescent="0.35">
      <c r="A45" s="104" t="s">
        <v>290</v>
      </c>
      <c r="B45" s="104" t="s">
        <v>291</v>
      </c>
      <c r="C45" s="104" t="s">
        <v>232</v>
      </c>
    </row>
    <row r="46" spans="1:3" ht="17" customHeight="1" x14ac:dyDescent="0.35">
      <c r="A46" s="104" t="s">
        <v>292</v>
      </c>
      <c r="B46" s="104" t="s">
        <v>293</v>
      </c>
      <c r="C46" s="104" t="s">
        <v>294</v>
      </c>
    </row>
    <row r="47" spans="1:3" ht="15.5" x14ac:dyDescent="0.35">
      <c r="A47" s="16"/>
      <c r="B47" s="16"/>
      <c r="C47" s="16"/>
    </row>
  </sheetData>
  <sheetProtection algorithmName="SHA-512" hashValue="VfbFar/JNjEgBuoQnq1zfjfg/R/O27WWWAC14ZV8XkIy6duINQ6NXtImpsuYObYr0vk0tv9z/kW8bfNMLah5rg==" saltValue="2prCGEUXLD2IVfOxsIwBBg==" spinCount="100000" sheet="1" objects="1" scenarios="1"/>
  <mergeCells count="1">
    <mergeCell ref="A1:C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D6003-24BF-4FDE-BA79-A2DDB9273FCD}">
  <sheetPr codeName="Sheet7"/>
  <dimension ref="A1:G96"/>
  <sheetViews>
    <sheetView workbookViewId="0">
      <selection activeCell="K16" sqref="K16"/>
    </sheetView>
  </sheetViews>
  <sheetFormatPr defaultColWidth="8.81640625" defaultRowHeight="14.5" x14ac:dyDescent="0.35"/>
  <cols>
    <col min="1" max="1" width="44.54296875" style="7" customWidth="1"/>
    <col min="2" max="2" width="20.54296875" style="7" customWidth="1"/>
    <col min="3" max="3" width="12.90625" style="7" customWidth="1"/>
    <col min="4" max="5" width="12.6328125" style="7" customWidth="1"/>
    <col min="6" max="6" width="10.81640625" style="7" customWidth="1"/>
    <col min="7" max="7" width="29.90625" style="7" customWidth="1"/>
    <col min="8" max="16384" width="8.81640625" style="7"/>
  </cols>
  <sheetData>
    <row r="1" spans="1:7" ht="21" x14ac:dyDescent="0.5">
      <c r="A1" s="147" t="s">
        <v>76</v>
      </c>
      <c r="B1" s="147"/>
      <c r="C1" s="147"/>
      <c r="D1" s="147"/>
      <c r="E1" s="147"/>
      <c r="F1" s="147"/>
      <c r="G1" s="147"/>
    </row>
    <row r="2" spans="1:7" x14ac:dyDescent="0.35">
      <c r="A2" s="41"/>
      <c r="C2" s="42"/>
      <c r="D2" s="42"/>
      <c r="E2" s="42"/>
      <c r="F2" s="42"/>
      <c r="G2" s="42"/>
    </row>
    <row r="3" spans="1:7" ht="15.5" x14ac:dyDescent="0.35">
      <c r="A3" s="149" t="s">
        <v>77</v>
      </c>
      <c r="B3" s="149"/>
      <c r="C3" s="149"/>
      <c r="D3" s="149"/>
      <c r="E3" s="149"/>
      <c r="F3" s="149"/>
      <c r="G3" s="149"/>
    </row>
    <row r="4" spans="1:7" x14ac:dyDescent="0.35">
      <c r="A4" s="41" t="s">
        <v>78</v>
      </c>
      <c r="B4" s="43" t="s">
        <v>79</v>
      </c>
      <c r="C4" s="150" t="s">
        <v>80</v>
      </c>
      <c r="D4" s="150"/>
      <c r="E4" s="150"/>
      <c r="F4" s="150"/>
      <c r="G4" s="43" t="s">
        <v>81</v>
      </c>
    </row>
    <row r="5" spans="1:7" x14ac:dyDescent="0.35">
      <c r="B5" s="42"/>
      <c r="C5" s="44" t="s">
        <v>82</v>
      </c>
      <c r="D5" s="44" t="s">
        <v>83</v>
      </c>
      <c r="E5" s="44" t="s">
        <v>84</v>
      </c>
      <c r="F5" s="44" t="s">
        <v>85</v>
      </c>
      <c r="G5" s="42"/>
    </row>
    <row r="6" spans="1:7" x14ac:dyDescent="0.35">
      <c r="A6" s="7" t="s">
        <v>86</v>
      </c>
      <c r="B6" s="42" t="s">
        <v>87</v>
      </c>
      <c r="C6" s="42">
        <v>95</v>
      </c>
      <c r="D6" s="42">
        <v>95</v>
      </c>
      <c r="E6" s="42">
        <v>100</v>
      </c>
      <c r="F6" s="42">
        <v>105</v>
      </c>
      <c r="G6" s="45">
        <f>AVERAGE(C6:F6)</f>
        <v>98.75</v>
      </c>
    </row>
    <row r="7" spans="1:7" x14ac:dyDescent="0.35">
      <c r="A7" s="7" t="s">
        <v>88</v>
      </c>
      <c r="B7" s="42" t="s">
        <v>87</v>
      </c>
      <c r="C7" s="42">
        <v>85</v>
      </c>
      <c r="D7" s="42">
        <v>85</v>
      </c>
      <c r="E7" s="42">
        <v>90</v>
      </c>
      <c r="F7" s="42">
        <v>95</v>
      </c>
      <c r="G7" s="45">
        <f t="shared" ref="G7:G8" si="0">AVERAGE(C7:F7)</f>
        <v>88.75</v>
      </c>
    </row>
    <row r="8" spans="1:7" x14ac:dyDescent="0.35">
      <c r="A8" s="7" t="s">
        <v>89</v>
      </c>
      <c r="B8" s="42" t="s">
        <v>87</v>
      </c>
      <c r="C8" s="42">
        <v>70</v>
      </c>
      <c r="D8" s="42">
        <v>70</v>
      </c>
      <c r="E8" s="42">
        <v>75</v>
      </c>
      <c r="F8" s="42">
        <v>80</v>
      </c>
      <c r="G8" s="45">
        <f t="shared" si="0"/>
        <v>73.75</v>
      </c>
    </row>
    <row r="9" spans="1:7" x14ac:dyDescent="0.35">
      <c r="B9" s="42"/>
      <c r="C9" s="42"/>
      <c r="D9" s="42"/>
      <c r="E9" s="42"/>
      <c r="F9" s="42"/>
      <c r="G9" s="45"/>
    </row>
    <row r="10" spans="1:7" x14ac:dyDescent="0.35">
      <c r="A10" s="7" t="s">
        <v>90</v>
      </c>
      <c r="B10" s="42" t="s">
        <v>91</v>
      </c>
      <c r="C10" s="42">
        <v>660</v>
      </c>
      <c r="D10" s="42">
        <v>695</v>
      </c>
      <c r="E10" s="42">
        <v>730</v>
      </c>
      <c r="F10" s="42">
        <v>766</v>
      </c>
      <c r="G10" s="45">
        <f>AVERAGE(C10:F10)</f>
        <v>712.75</v>
      </c>
    </row>
    <row r="11" spans="1:7" x14ac:dyDescent="0.35">
      <c r="A11" s="7" t="s">
        <v>92</v>
      </c>
      <c r="B11" s="42" t="s">
        <v>91</v>
      </c>
      <c r="C11" s="42">
        <v>725</v>
      </c>
      <c r="D11" s="42">
        <v>760</v>
      </c>
      <c r="E11" s="42">
        <v>798</v>
      </c>
      <c r="F11" s="42">
        <v>840</v>
      </c>
      <c r="G11" s="45">
        <f t="shared" ref="G11:G15" si="1">AVERAGE(C11:F11)</f>
        <v>780.75</v>
      </c>
    </row>
    <row r="12" spans="1:7" x14ac:dyDescent="0.35">
      <c r="A12" s="7" t="s">
        <v>93</v>
      </c>
      <c r="B12" s="42" t="s">
        <v>94</v>
      </c>
      <c r="C12" s="42">
        <v>400</v>
      </c>
      <c r="D12" s="42"/>
      <c r="E12" s="42"/>
      <c r="F12" s="42"/>
      <c r="G12" s="45">
        <f t="shared" si="1"/>
        <v>400</v>
      </c>
    </row>
    <row r="13" spans="1:7" x14ac:dyDescent="0.35">
      <c r="A13" s="7" t="s">
        <v>95</v>
      </c>
      <c r="B13" s="42" t="s">
        <v>91</v>
      </c>
      <c r="C13" s="42">
        <v>675</v>
      </c>
      <c r="D13" s="42">
        <v>710</v>
      </c>
      <c r="E13" s="42">
        <v>745</v>
      </c>
      <c r="F13" s="42">
        <v>780</v>
      </c>
      <c r="G13" s="45">
        <f t="shared" si="1"/>
        <v>727.5</v>
      </c>
    </row>
    <row r="14" spans="1:7" x14ac:dyDescent="0.35">
      <c r="A14" s="7" t="s">
        <v>96</v>
      </c>
      <c r="B14" s="42" t="s">
        <v>97</v>
      </c>
      <c r="C14" s="42">
        <v>2100</v>
      </c>
      <c r="D14" s="42">
        <v>2200</v>
      </c>
      <c r="E14" s="42">
        <v>2300</v>
      </c>
      <c r="F14" s="42">
        <v>2400</v>
      </c>
      <c r="G14" s="45">
        <f t="shared" si="1"/>
        <v>2250</v>
      </c>
    </row>
    <row r="15" spans="1:7" x14ac:dyDescent="0.35">
      <c r="A15" s="7" t="s">
        <v>98</v>
      </c>
      <c r="B15" s="42" t="s">
        <v>97</v>
      </c>
      <c r="C15" s="42">
        <v>250</v>
      </c>
      <c r="D15" s="42">
        <v>260</v>
      </c>
      <c r="E15" s="42">
        <v>270</v>
      </c>
      <c r="F15" s="42">
        <v>285</v>
      </c>
      <c r="G15" s="45">
        <f t="shared" si="1"/>
        <v>266.25</v>
      </c>
    </row>
    <row r="16" spans="1:7" x14ac:dyDescent="0.35">
      <c r="C16" s="42"/>
      <c r="D16" s="42"/>
      <c r="E16" s="42"/>
      <c r="F16" s="42"/>
      <c r="G16" s="42"/>
    </row>
    <row r="17" spans="1:7" x14ac:dyDescent="0.35">
      <c r="C17" s="42"/>
      <c r="D17" s="42"/>
      <c r="E17" s="42"/>
      <c r="F17" s="42"/>
      <c r="G17" s="42"/>
    </row>
    <row r="18" spans="1:7" ht="15.5" x14ac:dyDescent="0.35">
      <c r="A18" s="151" t="s">
        <v>99</v>
      </c>
      <c r="B18" s="151"/>
      <c r="C18" s="151"/>
      <c r="D18" s="151"/>
      <c r="E18" s="151"/>
      <c r="F18" s="151"/>
      <c r="G18" s="151"/>
    </row>
    <row r="19" spans="1:7" ht="15.5" x14ac:dyDescent="0.35">
      <c r="A19" s="152">
        <v>44378</v>
      </c>
      <c r="B19" s="152"/>
      <c r="C19" s="152"/>
      <c r="D19" s="152"/>
      <c r="E19" s="152"/>
      <c r="F19" s="42"/>
      <c r="G19" s="30" t="s">
        <v>100</v>
      </c>
    </row>
    <row r="20" spans="1:7" x14ac:dyDescent="0.35">
      <c r="A20" s="41" t="s">
        <v>101</v>
      </c>
      <c r="B20" s="43" t="s">
        <v>79</v>
      </c>
      <c r="C20" s="43" t="s">
        <v>102</v>
      </c>
      <c r="D20" s="43" t="s">
        <v>103</v>
      </c>
      <c r="E20" s="43" t="s">
        <v>104</v>
      </c>
      <c r="F20" s="41"/>
      <c r="G20" s="31">
        <f>(E37+E58+E75)/3</f>
        <v>34299.293333333328</v>
      </c>
    </row>
    <row r="21" spans="1:7" ht="15.5" x14ac:dyDescent="0.35">
      <c r="A21" s="7" t="s">
        <v>105</v>
      </c>
      <c r="B21" s="42" t="s">
        <v>106</v>
      </c>
      <c r="C21" s="42">
        <v>1</v>
      </c>
      <c r="D21" s="42">
        <v>8900</v>
      </c>
      <c r="E21" s="46">
        <f>C21*D21</f>
        <v>8900</v>
      </c>
      <c r="F21" s="47"/>
      <c r="G21" s="47"/>
    </row>
    <row r="22" spans="1:7" ht="15.5" x14ac:dyDescent="0.35">
      <c r="A22" s="7" t="s">
        <v>107</v>
      </c>
      <c r="B22" s="42" t="s">
        <v>106</v>
      </c>
      <c r="C22" s="42">
        <v>1</v>
      </c>
      <c r="D22" s="42">
        <v>1150</v>
      </c>
      <c r="E22" s="46">
        <f t="shared" ref="E22:E36" si="2">C22*D22</f>
        <v>1150</v>
      </c>
      <c r="F22" s="47"/>
      <c r="G22" s="47"/>
    </row>
    <row r="23" spans="1:7" ht="15.5" x14ac:dyDescent="0.35">
      <c r="A23" s="7" t="s">
        <v>108</v>
      </c>
      <c r="B23" s="42" t="s">
        <v>106</v>
      </c>
      <c r="C23" s="42">
        <v>1</v>
      </c>
      <c r="D23" s="42">
        <v>700</v>
      </c>
      <c r="E23" s="46">
        <f t="shared" si="2"/>
        <v>700</v>
      </c>
      <c r="F23" s="47"/>
      <c r="G23" s="47"/>
    </row>
    <row r="24" spans="1:7" ht="15.5" x14ac:dyDescent="0.35">
      <c r="A24" s="7" t="s">
        <v>105</v>
      </c>
      <c r="B24" s="42" t="s">
        <v>106</v>
      </c>
      <c r="C24" s="42">
        <v>1</v>
      </c>
      <c r="D24" s="42">
        <v>530</v>
      </c>
      <c r="E24" s="46">
        <f t="shared" si="2"/>
        <v>530</v>
      </c>
      <c r="F24" s="47"/>
      <c r="G24" s="47"/>
    </row>
    <row r="25" spans="1:7" ht="15.5" x14ac:dyDescent="0.35">
      <c r="A25" s="7" t="s">
        <v>105</v>
      </c>
      <c r="B25" s="42" t="s">
        <v>106</v>
      </c>
      <c r="C25" s="42">
        <v>1</v>
      </c>
      <c r="D25" s="42">
        <v>530</v>
      </c>
      <c r="E25" s="46">
        <f t="shared" si="2"/>
        <v>530</v>
      </c>
      <c r="F25" s="47"/>
      <c r="G25" s="47"/>
    </row>
    <row r="26" spans="1:7" ht="15.5" x14ac:dyDescent="0.35">
      <c r="A26" s="7" t="s">
        <v>109</v>
      </c>
      <c r="B26" s="42" t="s">
        <v>106</v>
      </c>
      <c r="C26" s="42">
        <v>1</v>
      </c>
      <c r="D26" s="42">
        <v>450</v>
      </c>
      <c r="E26" s="46">
        <f t="shared" si="2"/>
        <v>450</v>
      </c>
      <c r="F26" s="47"/>
      <c r="G26" s="47"/>
    </row>
    <row r="27" spans="1:7" ht="15.5" x14ac:dyDescent="0.35">
      <c r="A27" s="7" t="s">
        <v>110</v>
      </c>
      <c r="B27" s="42" t="s">
        <v>111</v>
      </c>
      <c r="C27" s="42">
        <v>3</v>
      </c>
      <c r="D27" s="42">
        <v>530</v>
      </c>
      <c r="E27" s="46">
        <f t="shared" si="2"/>
        <v>1590</v>
      </c>
      <c r="F27" s="47"/>
      <c r="G27" s="47"/>
    </row>
    <row r="28" spans="1:7" ht="15.5" x14ac:dyDescent="0.35">
      <c r="A28" s="7" t="s">
        <v>112</v>
      </c>
      <c r="B28" s="42" t="s">
        <v>106</v>
      </c>
      <c r="C28" s="42">
        <v>1</v>
      </c>
      <c r="D28" s="42">
        <v>700</v>
      </c>
      <c r="E28" s="46">
        <f t="shared" si="2"/>
        <v>700</v>
      </c>
      <c r="F28" s="47"/>
      <c r="G28" s="47"/>
    </row>
    <row r="29" spans="1:7" ht="15.5" x14ac:dyDescent="0.35">
      <c r="A29" s="7" t="s">
        <v>113</v>
      </c>
      <c r="B29" s="42" t="s">
        <v>106</v>
      </c>
      <c r="C29" s="42">
        <v>1</v>
      </c>
      <c r="D29" s="42">
        <v>1230</v>
      </c>
      <c r="E29" s="46">
        <f t="shared" si="2"/>
        <v>1230</v>
      </c>
      <c r="F29" s="47"/>
      <c r="G29" s="47"/>
    </row>
    <row r="30" spans="1:7" ht="15.5" x14ac:dyDescent="0.35">
      <c r="A30" s="7" t="s">
        <v>114</v>
      </c>
      <c r="B30" s="42" t="s">
        <v>106</v>
      </c>
      <c r="C30" s="42">
        <v>1</v>
      </c>
      <c r="D30" s="42">
        <v>9140</v>
      </c>
      <c r="E30" s="46">
        <f t="shared" si="2"/>
        <v>9140</v>
      </c>
      <c r="F30" s="47"/>
      <c r="G30" s="47"/>
    </row>
    <row r="31" spans="1:7" ht="15.5" x14ac:dyDescent="0.35">
      <c r="A31" s="7" t="s">
        <v>115</v>
      </c>
      <c r="B31" s="42" t="s">
        <v>106</v>
      </c>
      <c r="C31" s="42">
        <v>1</v>
      </c>
      <c r="D31" s="42">
        <v>4890</v>
      </c>
      <c r="E31" s="46">
        <f t="shared" si="2"/>
        <v>4890</v>
      </c>
      <c r="F31" s="47"/>
      <c r="G31" s="47"/>
    </row>
    <row r="32" spans="1:7" ht="15.5" x14ac:dyDescent="0.35">
      <c r="A32" s="7" t="s">
        <v>116</v>
      </c>
      <c r="B32" s="42" t="s">
        <v>106</v>
      </c>
      <c r="C32" s="42">
        <v>1</v>
      </c>
      <c r="D32" s="42">
        <v>425</v>
      </c>
      <c r="E32" s="46">
        <f t="shared" si="2"/>
        <v>425</v>
      </c>
      <c r="F32" s="47"/>
      <c r="G32" s="47"/>
    </row>
    <row r="33" spans="1:7" ht="15.5" x14ac:dyDescent="0.35">
      <c r="A33" s="7" t="s">
        <v>117</v>
      </c>
      <c r="B33" s="42" t="s">
        <v>106</v>
      </c>
      <c r="C33" s="42">
        <v>1</v>
      </c>
      <c r="D33" s="42">
        <v>2100</v>
      </c>
      <c r="E33" s="46">
        <f t="shared" si="2"/>
        <v>2100</v>
      </c>
      <c r="F33" s="47"/>
      <c r="G33" s="47"/>
    </row>
    <row r="34" spans="1:7" ht="15.5" x14ac:dyDescent="0.35">
      <c r="A34" s="7" t="s">
        <v>118</v>
      </c>
      <c r="B34" s="42" t="s">
        <v>106</v>
      </c>
      <c r="C34" s="42">
        <v>1</v>
      </c>
      <c r="D34" s="42">
        <v>1700</v>
      </c>
      <c r="E34" s="46">
        <f t="shared" si="2"/>
        <v>1700</v>
      </c>
      <c r="F34" s="47"/>
      <c r="G34" s="47"/>
    </row>
    <row r="35" spans="1:7" ht="15.5" x14ac:dyDescent="0.35">
      <c r="A35" s="7" t="s">
        <v>119</v>
      </c>
      <c r="B35" s="42" t="s">
        <v>106</v>
      </c>
      <c r="C35" s="42">
        <v>-1</v>
      </c>
      <c r="D35" s="42">
        <v>839.2</v>
      </c>
      <c r="E35" s="46">
        <f t="shared" si="2"/>
        <v>-839.2</v>
      </c>
      <c r="F35" s="47"/>
      <c r="G35" s="47"/>
    </row>
    <row r="36" spans="1:7" ht="15.5" x14ac:dyDescent="0.35">
      <c r="A36" s="7" t="s">
        <v>120</v>
      </c>
      <c r="B36" s="42" t="s">
        <v>106</v>
      </c>
      <c r="C36" s="42">
        <v>1</v>
      </c>
      <c r="D36" s="42">
        <v>374.95</v>
      </c>
      <c r="E36" s="46">
        <f t="shared" si="2"/>
        <v>374.95</v>
      </c>
      <c r="F36" s="47"/>
      <c r="G36" s="47"/>
    </row>
    <row r="37" spans="1:7" ht="15.5" x14ac:dyDescent="0.35">
      <c r="B37" s="42"/>
      <c r="C37" s="42"/>
      <c r="D37" s="42"/>
      <c r="E37" s="48">
        <f>SUM(E21:E36)</f>
        <v>33570.75</v>
      </c>
      <c r="G37" s="47"/>
    </row>
    <row r="38" spans="1:7" ht="15.5" x14ac:dyDescent="0.35">
      <c r="A38" s="47"/>
      <c r="B38" s="47"/>
      <c r="C38" s="47"/>
      <c r="D38" s="47"/>
      <c r="E38" s="47"/>
      <c r="F38" s="47"/>
      <c r="G38" s="47"/>
    </row>
    <row r="39" spans="1:7" ht="15.5" x14ac:dyDescent="0.35">
      <c r="A39" s="152">
        <v>44501</v>
      </c>
      <c r="B39" s="152"/>
      <c r="C39" s="152"/>
      <c r="D39" s="152"/>
      <c r="E39" s="152"/>
      <c r="F39" s="42"/>
      <c r="G39" s="42"/>
    </row>
    <row r="40" spans="1:7" x14ac:dyDescent="0.35">
      <c r="A40" s="41" t="s">
        <v>101</v>
      </c>
      <c r="B40" s="43" t="s">
        <v>79</v>
      </c>
      <c r="C40" s="43" t="s">
        <v>102</v>
      </c>
      <c r="D40" s="43" t="s">
        <v>121</v>
      </c>
      <c r="E40" s="43" t="s">
        <v>104</v>
      </c>
      <c r="F40" s="41"/>
      <c r="G40" s="43"/>
    </row>
    <row r="41" spans="1:7" ht="15.5" x14ac:dyDescent="0.35">
      <c r="A41" s="7" t="s">
        <v>105</v>
      </c>
      <c r="B41" s="49" t="s">
        <v>106</v>
      </c>
      <c r="C41" s="49">
        <v>1</v>
      </c>
      <c r="D41" s="49">
        <v>8900</v>
      </c>
      <c r="E41" s="46">
        <f>C41*D41</f>
        <v>8900</v>
      </c>
      <c r="F41" s="16"/>
      <c r="G41" s="16"/>
    </row>
    <row r="42" spans="1:7" ht="15.5" x14ac:dyDescent="0.35">
      <c r="A42" s="7" t="s">
        <v>107</v>
      </c>
      <c r="B42" s="49" t="s">
        <v>106</v>
      </c>
      <c r="C42" s="49">
        <v>1</v>
      </c>
      <c r="D42" s="49">
        <v>1150</v>
      </c>
      <c r="E42" s="46">
        <f t="shared" ref="E42:E57" si="3">C42*D42</f>
        <v>1150</v>
      </c>
      <c r="F42" s="16"/>
      <c r="G42" s="16"/>
    </row>
    <row r="43" spans="1:7" ht="15.5" x14ac:dyDescent="0.35">
      <c r="A43" s="7" t="s">
        <v>108</v>
      </c>
      <c r="B43" s="49" t="s">
        <v>106</v>
      </c>
      <c r="C43" s="49">
        <v>1</v>
      </c>
      <c r="D43" s="42">
        <v>700</v>
      </c>
      <c r="E43" s="46">
        <f t="shared" si="3"/>
        <v>700</v>
      </c>
      <c r="F43" s="16"/>
      <c r="G43" s="16"/>
    </row>
    <row r="44" spans="1:7" ht="15.5" x14ac:dyDescent="0.35">
      <c r="A44" s="7" t="s">
        <v>105</v>
      </c>
      <c r="B44" s="49" t="s">
        <v>106</v>
      </c>
      <c r="C44" s="49">
        <v>1</v>
      </c>
      <c r="D44" s="49">
        <v>530</v>
      </c>
      <c r="E44" s="46">
        <f t="shared" si="3"/>
        <v>530</v>
      </c>
      <c r="F44" s="16"/>
      <c r="G44" s="16"/>
    </row>
    <row r="45" spans="1:7" ht="15.5" x14ac:dyDescent="0.35">
      <c r="A45" s="7" t="s">
        <v>105</v>
      </c>
      <c r="B45" s="49" t="s">
        <v>106</v>
      </c>
      <c r="C45" s="49">
        <v>1</v>
      </c>
      <c r="D45" s="49">
        <v>530</v>
      </c>
      <c r="E45" s="46">
        <f t="shared" si="3"/>
        <v>530</v>
      </c>
      <c r="F45" s="16"/>
      <c r="G45" s="16"/>
    </row>
    <row r="46" spans="1:7" ht="15.5" x14ac:dyDescent="0.35">
      <c r="A46" s="7" t="s">
        <v>109</v>
      </c>
      <c r="B46" s="49" t="s">
        <v>106</v>
      </c>
      <c r="C46" s="49">
        <v>1</v>
      </c>
      <c r="D46" s="49">
        <v>450</v>
      </c>
      <c r="E46" s="46">
        <f t="shared" si="3"/>
        <v>450</v>
      </c>
      <c r="F46" s="16"/>
      <c r="G46" s="16"/>
    </row>
    <row r="47" spans="1:7" ht="15.5" x14ac:dyDescent="0.35">
      <c r="A47" s="7" t="s">
        <v>110</v>
      </c>
      <c r="B47" s="49" t="s">
        <v>111</v>
      </c>
      <c r="C47" s="49">
        <v>3</v>
      </c>
      <c r="D47" s="49">
        <v>530</v>
      </c>
      <c r="E47" s="46">
        <f t="shared" si="3"/>
        <v>1590</v>
      </c>
      <c r="F47" s="16"/>
      <c r="G47" s="16"/>
    </row>
    <row r="48" spans="1:7" ht="15.5" x14ac:dyDescent="0.35">
      <c r="A48" s="7" t="s">
        <v>112</v>
      </c>
      <c r="B48" s="49" t="s">
        <v>106</v>
      </c>
      <c r="C48" s="49">
        <v>1</v>
      </c>
      <c r="D48" s="49">
        <v>700</v>
      </c>
      <c r="E48" s="46">
        <f t="shared" si="3"/>
        <v>700</v>
      </c>
      <c r="F48" s="16"/>
      <c r="G48" s="16"/>
    </row>
    <row r="49" spans="1:7" ht="15.5" x14ac:dyDescent="0.35">
      <c r="A49" s="7" t="s">
        <v>113</v>
      </c>
      <c r="B49" s="49" t="s">
        <v>106</v>
      </c>
      <c r="C49" s="49">
        <v>1</v>
      </c>
      <c r="D49" s="49">
        <v>1230</v>
      </c>
      <c r="E49" s="46">
        <f t="shared" si="3"/>
        <v>1230</v>
      </c>
      <c r="F49" s="16"/>
      <c r="G49" s="16"/>
    </row>
    <row r="50" spans="1:7" ht="15.5" x14ac:dyDescent="0.35">
      <c r="A50" s="7" t="s">
        <v>114</v>
      </c>
      <c r="B50" s="49" t="s">
        <v>106</v>
      </c>
      <c r="C50" s="49">
        <v>1</v>
      </c>
      <c r="D50" s="49">
        <v>9140</v>
      </c>
      <c r="E50" s="46">
        <f t="shared" si="3"/>
        <v>9140</v>
      </c>
      <c r="F50" s="16"/>
      <c r="G50" s="16"/>
    </row>
    <row r="51" spans="1:7" ht="15.5" x14ac:dyDescent="0.35">
      <c r="A51" s="7" t="s">
        <v>115</v>
      </c>
      <c r="B51" s="49" t="s">
        <v>106</v>
      </c>
      <c r="C51" s="49">
        <v>1</v>
      </c>
      <c r="D51" s="49">
        <v>4890</v>
      </c>
      <c r="E51" s="46">
        <f t="shared" si="3"/>
        <v>4890</v>
      </c>
      <c r="F51" s="16"/>
      <c r="G51" s="16"/>
    </row>
    <row r="52" spans="1:7" ht="15.5" x14ac:dyDescent="0.35">
      <c r="A52" s="7" t="s">
        <v>116</v>
      </c>
      <c r="B52" s="49" t="s">
        <v>106</v>
      </c>
      <c r="C52" s="49">
        <v>1</v>
      </c>
      <c r="D52" s="49">
        <v>425</v>
      </c>
      <c r="E52" s="46">
        <f t="shared" si="3"/>
        <v>425</v>
      </c>
      <c r="F52" s="16"/>
      <c r="G52" s="16"/>
    </row>
    <row r="53" spans="1:7" ht="15.5" x14ac:dyDescent="0.35">
      <c r="A53" s="7" t="s">
        <v>117</v>
      </c>
      <c r="B53" s="49" t="s">
        <v>106</v>
      </c>
      <c r="C53" s="49">
        <v>1</v>
      </c>
      <c r="D53" s="49">
        <v>2100</v>
      </c>
      <c r="E53" s="46">
        <f t="shared" si="3"/>
        <v>2100</v>
      </c>
      <c r="F53" s="16"/>
      <c r="G53" s="16"/>
    </row>
    <row r="54" spans="1:7" ht="15.5" x14ac:dyDescent="0.35">
      <c r="A54" s="7" t="s">
        <v>118</v>
      </c>
      <c r="B54" s="49" t="s">
        <v>106</v>
      </c>
      <c r="C54" s="49">
        <v>1</v>
      </c>
      <c r="D54" s="49">
        <v>1700</v>
      </c>
      <c r="E54" s="46">
        <f t="shared" si="3"/>
        <v>1700</v>
      </c>
      <c r="F54" s="16"/>
      <c r="G54" s="16"/>
    </row>
    <row r="55" spans="1:7" ht="15.5" x14ac:dyDescent="0.35">
      <c r="A55" s="7" t="s">
        <v>122</v>
      </c>
      <c r="B55" s="49" t="s">
        <v>106</v>
      </c>
      <c r="C55" s="49">
        <v>-1</v>
      </c>
      <c r="D55" s="49">
        <v>442.77</v>
      </c>
      <c r="E55" s="46">
        <f t="shared" si="3"/>
        <v>-442.77</v>
      </c>
      <c r="F55" s="16"/>
      <c r="G55" s="16"/>
    </row>
    <row r="56" spans="1:7" ht="15.5" x14ac:dyDescent="0.35">
      <c r="A56" s="7" t="s">
        <v>123</v>
      </c>
      <c r="B56" s="49" t="s">
        <v>106</v>
      </c>
      <c r="C56" s="49">
        <v>1</v>
      </c>
      <c r="D56" s="49">
        <v>369.95</v>
      </c>
      <c r="E56" s="46">
        <f t="shared" si="3"/>
        <v>369.95</v>
      </c>
      <c r="F56" s="16"/>
      <c r="G56" s="16"/>
    </row>
    <row r="57" spans="1:7" ht="15.5" x14ac:dyDescent="0.35">
      <c r="A57" s="7" t="s">
        <v>124</v>
      </c>
      <c r="B57" s="49" t="s">
        <v>125</v>
      </c>
      <c r="C57" s="49">
        <v>6</v>
      </c>
      <c r="D57" s="49">
        <v>975</v>
      </c>
      <c r="E57" s="46">
        <f t="shared" si="3"/>
        <v>5850</v>
      </c>
      <c r="F57" s="16"/>
      <c r="G57" s="16"/>
    </row>
    <row r="58" spans="1:7" ht="15.5" x14ac:dyDescent="0.35">
      <c r="B58" s="16"/>
      <c r="C58" s="16"/>
      <c r="D58" s="16"/>
      <c r="E58" s="48">
        <f>SUM(E41:E57)</f>
        <v>39812.18</v>
      </c>
      <c r="F58" s="16"/>
      <c r="G58" s="16"/>
    </row>
    <row r="59" spans="1:7" ht="15.5" x14ac:dyDescent="0.35">
      <c r="B59" s="16"/>
      <c r="C59" s="16"/>
      <c r="D59" s="16"/>
      <c r="E59" s="16"/>
      <c r="F59" s="16"/>
      <c r="G59" s="16"/>
    </row>
    <row r="60" spans="1:7" ht="15.5" x14ac:dyDescent="0.35">
      <c r="A60" s="152">
        <v>44652</v>
      </c>
      <c r="B60" s="152"/>
      <c r="C60" s="152"/>
      <c r="D60" s="152"/>
      <c r="E60" s="152"/>
      <c r="F60" s="42"/>
      <c r="G60" s="42"/>
    </row>
    <row r="61" spans="1:7" x14ac:dyDescent="0.35">
      <c r="A61" s="41" t="s">
        <v>101</v>
      </c>
      <c r="B61" s="43" t="s">
        <v>79</v>
      </c>
      <c r="C61" s="43" t="s">
        <v>102</v>
      </c>
      <c r="D61" s="43" t="s">
        <v>121</v>
      </c>
      <c r="E61" s="43" t="s">
        <v>104</v>
      </c>
      <c r="F61" s="41"/>
      <c r="G61" s="43"/>
    </row>
    <row r="62" spans="1:7" x14ac:dyDescent="0.35">
      <c r="A62" s="7" t="s">
        <v>105</v>
      </c>
      <c r="B62" s="42" t="s">
        <v>106</v>
      </c>
      <c r="C62" s="42">
        <v>1</v>
      </c>
      <c r="D62" s="42">
        <v>8900</v>
      </c>
      <c r="E62" s="50">
        <f>C62*D62</f>
        <v>8900</v>
      </c>
      <c r="F62" s="42"/>
      <c r="G62" s="42"/>
    </row>
    <row r="63" spans="1:7" x14ac:dyDescent="0.35">
      <c r="A63" s="7" t="s">
        <v>108</v>
      </c>
      <c r="B63" s="42" t="s">
        <v>106</v>
      </c>
      <c r="C63" s="42">
        <v>1</v>
      </c>
      <c r="D63" s="42">
        <v>700</v>
      </c>
      <c r="E63" s="50">
        <f t="shared" ref="E63:E74" si="4">C63*D63</f>
        <v>700</v>
      </c>
      <c r="F63" s="42"/>
      <c r="G63" s="42"/>
    </row>
    <row r="64" spans="1:7" x14ac:dyDescent="0.35">
      <c r="A64" s="7" t="s">
        <v>105</v>
      </c>
      <c r="B64" s="42" t="s">
        <v>106</v>
      </c>
      <c r="C64" s="42">
        <v>1</v>
      </c>
      <c r="D64" s="42">
        <v>530</v>
      </c>
      <c r="E64" s="50">
        <f t="shared" si="4"/>
        <v>530</v>
      </c>
      <c r="F64" s="42"/>
      <c r="G64" s="42"/>
    </row>
    <row r="65" spans="1:7" x14ac:dyDescent="0.35">
      <c r="A65" s="7" t="s">
        <v>110</v>
      </c>
      <c r="B65" s="42" t="s">
        <v>111</v>
      </c>
      <c r="C65" s="42">
        <v>1</v>
      </c>
      <c r="D65" s="42">
        <v>530</v>
      </c>
      <c r="E65" s="50">
        <f t="shared" si="4"/>
        <v>530</v>
      </c>
      <c r="F65" s="42"/>
      <c r="G65" s="42"/>
    </row>
    <row r="66" spans="1:7" x14ac:dyDescent="0.35">
      <c r="A66" s="7" t="s">
        <v>112</v>
      </c>
      <c r="B66" s="42" t="s">
        <v>106</v>
      </c>
      <c r="C66" s="42">
        <v>1</v>
      </c>
      <c r="D66" s="42">
        <v>700</v>
      </c>
      <c r="E66" s="50">
        <f t="shared" si="4"/>
        <v>700</v>
      </c>
      <c r="F66" s="42"/>
      <c r="G66" s="42"/>
    </row>
    <row r="67" spans="1:7" x14ac:dyDescent="0.35">
      <c r="A67" s="7" t="s">
        <v>113</v>
      </c>
      <c r="B67" s="42" t="s">
        <v>106</v>
      </c>
      <c r="C67" s="42">
        <v>1</v>
      </c>
      <c r="D67" s="42">
        <v>1230</v>
      </c>
      <c r="E67" s="50">
        <f t="shared" si="4"/>
        <v>1230</v>
      </c>
      <c r="F67" s="42"/>
      <c r="G67" s="42"/>
    </row>
    <row r="68" spans="1:7" x14ac:dyDescent="0.35">
      <c r="A68" s="7" t="s">
        <v>114</v>
      </c>
      <c r="B68" s="42" t="s">
        <v>106</v>
      </c>
      <c r="C68" s="42">
        <v>1</v>
      </c>
      <c r="D68" s="42">
        <v>7460</v>
      </c>
      <c r="E68" s="50">
        <f t="shared" si="4"/>
        <v>7460</v>
      </c>
      <c r="F68" s="42"/>
      <c r="G68" s="42"/>
    </row>
    <row r="69" spans="1:7" x14ac:dyDescent="0.35">
      <c r="A69" s="7" t="s">
        <v>115</v>
      </c>
      <c r="B69" s="42" t="s">
        <v>106</v>
      </c>
      <c r="C69" s="42">
        <v>1</v>
      </c>
      <c r="D69" s="42">
        <v>4890</v>
      </c>
      <c r="E69" s="50">
        <f t="shared" si="4"/>
        <v>4890</v>
      </c>
      <c r="F69" s="42"/>
      <c r="G69" s="42"/>
    </row>
    <row r="70" spans="1:7" x14ac:dyDescent="0.35">
      <c r="A70" s="7" t="s">
        <v>116</v>
      </c>
      <c r="B70" s="42" t="s">
        <v>106</v>
      </c>
      <c r="C70" s="42">
        <v>1</v>
      </c>
      <c r="D70" s="42">
        <v>425</v>
      </c>
      <c r="E70" s="50">
        <f t="shared" si="4"/>
        <v>425</v>
      </c>
      <c r="F70" s="42"/>
      <c r="G70" s="42"/>
    </row>
    <row r="71" spans="1:7" x14ac:dyDescent="0.35">
      <c r="A71" s="7" t="s">
        <v>117</v>
      </c>
      <c r="B71" s="42" t="s">
        <v>106</v>
      </c>
      <c r="C71" s="42">
        <v>1</v>
      </c>
      <c r="D71" s="42">
        <v>2100</v>
      </c>
      <c r="E71" s="50">
        <f t="shared" si="4"/>
        <v>2100</v>
      </c>
      <c r="F71" s="42"/>
      <c r="G71" s="42"/>
    </row>
    <row r="72" spans="1:7" x14ac:dyDescent="0.35">
      <c r="A72" s="7" t="s">
        <v>126</v>
      </c>
      <c r="B72" s="42" t="s">
        <v>106</v>
      </c>
      <c r="C72" s="42">
        <v>1</v>
      </c>
      <c r="D72" s="42">
        <v>530</v>
      </c>
      <c r="E72" s="50">
        <f t="shared" si="4"/>
        <v>530</v>
      </c>
      <c r="F72" s="42"/>
      <c r="G72" s="42"/>
    </row>
    <row r="73" spans="1:7" x14ac:dyDescent="0.35">
      <c r="A73" s="7" t="s">
        <v>118</v>
      </c>
      <c r="B73" s="42" t="s">
        <v>106</v>
      </c>
      <c r="C73" s="42">
        <v>1</v>
      </c>
      <c r="D73" s="42">
        <v>1150</v>
      </c>
      <c r="E73" s="50">
        <f t="shared" si="4"/>
        <v>1150</v>
      </c>
      <c r="F73" s="42"/>
      <c r="G73" s="42"/>
    </row>
    <row r="74" spans="1:7" x14ac:dyDescent="0.35">
      <c r="A74" s="7" t="s">
        <v>127</v>
      </c>
      <c r="B74" s="42" t="s">
        <v>106</v>
      </c>
      <c r="C74" s="42">
        <v>1</v>
      </c>
      <c r="D74" s="42">
        <v>369.95</v>
      </c>
      <c r="E74" s="50">
        <f t="shared" si="4"/>
        <v>369.95</v>
      </c>
      <c r="F74" s="42"/>
      <c r="G74" s="42"/>
    </row>
    <row r="75" spans="1:7" x14ac:dyDescent="0.35">
      <c r="C75" s="42"/>
      <c r="D75" s="42"/>
      <c r="E75" s="51">
        <f>SUM(D62:D74)</f>
        <v>29514.95</v>
      </c>
      <c r="F75" s="42"/>
      <c r="G75" s="42"/>
    </row>
    <row r="76" spans="1:7" x14ac:dyDescent="0.35">
      <c r="C76" s="42"/>
      <c r="D76" s="42"/>
      <c r="E76" s="42"/>
      <c r="F76" s="42"/>
      <c r="G76" s="42"/>
    </row>
    <row r="77" spans="1:7" x14ac:dyDescent="0.35">
      <c r="C77" s="42"/>
      <c r="D77" s="42"/>
      <c r="E77" s="42"/>
      <c r="F77" s="42"/>
      <c r="G77" s="42"/>
    </row>
    <row r="78" spans="1:7" x14ac:dyDescent="0.35">
      <c r="A78" s="148" t="s">
        <v>128</v>
      </c>
      <c r="B78" s="148"/>
      <c r="C78" s="148"/>
      <c r="D78" s="148"/>
      <c r="E78" s="148"/>
      <c r="G78" s="42"/>
    </row>
    <row r="79" spans="1:7" x14ac:dyDescent="0.35">
      <c r="A79" s="153">
        <v>44652</v>
      </c>
      <c r="B79" s="153"/>
      <c r="C79" s="153"/>
      <c r="D79" s="153"/>
      <c r="E79" s="153"/>
      <c r="F79" s="42"/>
      <c r="G79" s="42"/>
    </row>
    <row r="80" spans="1:7" ht="29" x14ac:dyDescent="0.35">
      <c r="A80" s="52" t="s">
        <v>129</v>
      </c>
      <c r="B80" s="53" t="s">
        <v>130</v>
      </c>
      <c r="C80" s="53" t="s">
        <v>131</v>
      </c>
      <c r="E80" s="42"/>
      <c r="G80" s="154" t="s">
        <v>132</v>
      </c>
    </row>
    <row r="81" spans="1:7" x14ac:dyDescent="0.35">
      <c r="A81" s="7" t="s">
        <v>133</v>
      </c>
      <c r="B81" s="42">
        <v>23.71</v>
      </c>
      <c r="C81" s="42">
        <f>B81*31</f>
        <v>735.01</v>
      </c>
      <c r="G81" s="154"/>
    </row>
    <row r="82" spans="1:7" x14ac:dyDescent="0.35">
      <c r="A82" s="7" t="s">
        <v>134</v>
      </c>
      <c r="B82" s="42">
        <v>17.95</v>
      </c>
      <c r="C82" s="42">
        <f t="shared" ref="C82:C87" si="5">B82*31</f>
        <v>556.44999999999993</v>
      </c>
      <c r="G82" s="42"/>
    </row>
    <row r="83" spans="1:7" x14ac:dyDescent="0.35">
      <c r="A83" s="7" t="s">
        <v>135</v>
      </c>
      <c r="B83" s="42">
        <v>17.149999999999999</v>
      </c>
      <c r="C83" s="42">
        <f t="shared" si="5"/>
        <v>531.65</v>
      </c>
      <c r="G83" s="42"/>
    </row>
    <row r="84" spans="1:7" x14ac:dyDescent="0.35">
      <c r="A84" s="7" t="s">
        <v>136</v>
      </c>
      <c r="B84" s="42">
        <v>20.07</v>
      </c>
      <c r="C84" s="42">
        <f t="shared" si="5"/>
        <v>622.16999999999996</v>
      </c>
      <c r="G84" s="42"/>
    </row>
    <row r="85" spans="1:7" x14ac:dyDescent="0.35">
      <c r="A85" s="7" t="s">
        <v>137</v>
      </c>
      <c r="B85" s="42">
        <v>5.21</v>
      </c>
      <c r="C85" s="42">
        <f t="shared" si="5"/>
        <v>161.51</v>
      </c>
      <c r="D85" s="42"/>
      <c r="G85" s="42"/>
    </row>
    <row r="86" spans="1:7" x14ac:dyDescent="0.35">
      <c r="A86" s="7" t="s">
        <v>138</v>
      </c>
      <c r="B86" s="42">
        <v>10.8</v>
      </c>
      <c r="C86" s="42">
        <f t="shared" si="5"/>
        <v>334.8</v>
      </c>
      <c r="D86" s="51"/>
      <c r="E86" s="42"/>
      <c r="F86" s="42"/>
      <c r="G86" s="42"/>
    </row>
    <row r="87" spans="1:7" x14ac:dyDescent="0.35">
      <c r="A87" s="7" t="s">
        <v>139</v>
      </c>
      <c r="B87" s="42">
        <v>12.5</v>
      </c>
      <c r="C87" s="42">
        <f t="shared" si="5"/>
        <v>387.5</v>
      </c>
      <c r="D87" s="42"/>
      <c r="E87" s="42"/>
      <c r="F87" s="42"/>
      <c r="G87" s="42"/>
    </row>
    <row r="88" spans="1:7" x14ac:dyDescent="0.35">
      <c r="B88" s="155" t="s">
        <v>140</v>
      </c>
      <c r="C88" s="155"/>
      <c r="D88" s="42"/>
      <c r="E88" s="42"/>
      <c r="F88" s="42"/>
      <c r="G88" s="42"/>
    </row>
    <row r="89" spans="1:7" x14ac:dyDescent="0.35">
      <c r="C89" s="42"/>
      <c r="D89" s="42"/>
      <c r="E89" s="42"/>
      <c r="F89" s="42"/>
      <c r="G89" s="42"/>
    </row>
    <row r="90" spans="1:7" x14ac:dyDescent="0.35">
      <c r="C90" s="42"/>
      <c r="D90" s="42"/>
      <c r="E90" s="42"/>
      <c r="F90" s="42"/>
      <c r="G90" s="42"/>
    </row>
    <row r="91" spans="1:7" x14ac:dyDescent="0.35">
      <c r="A91" s="148" t="s">
        <v>141</v>
      </c>
      <c r="B91" s="148"/>
      <c r="C91" s="148"/>
      <c r="D91" s="148"/>
      <c r="E91" s="148"/>
      <c r="F91" s="42"/>
      <c r="G91" s="42"/>
    </row>
    <row r="92" spans="1:7" x14ac:dyDescent="0.35">
      <c r="A92" s="41" t="s">
        <v>101</v>
      </c>
      <c r="B92" s="43" t="s">
        <v>79</v>
      </c>
      <c r="C92" s="43" t="s">
        <v>121</v>
      </c>
      <c r="D92" s="42"/>
      <c r="E92" s="42"/>
      <c r="F92" s="42"/>
      <c r="G92" s="42"/>
    </row>
    <row r="93" spans="1:7" x14ac:dyDescent="0.35">
      <c r="A93" s="7" t="s">
        <v>142</v>
      </c>
      <c r="B93" s="42" t="s">
        <v>143</v>
      </c>
      <c r="C93" s="42">
        <v>3350</v>
      </c>
      <c r="D93" s="42"/>
      <c r="E93" s="42"/>
      <c r="F93" s="42"/>
      <c r="G93" s="42"/>
    </row>
    <row r="94" spans="1:7" x14ac:dyDescent="0.35">
      <c r="A94" s="7" t="s">
        <v>144</v>
      </c>
      <c r="B94" s="42" t="s">
        <v>143</v>
      </c>
      <c r="C94" s="42">
        <v>4.72</v>
      </c>
      <c r="D94" s="42"/>
      <c r="E94" s="42"/>
      <c r="F94" s="42"/>
      <c r="G94" s="42"/>
    </row>
    <row r="95" spans="1:7" x14ac:dyDescent="0.35">
      <c r="A95" s="7" t="s">
        <v>145</v>
      </c>
      <c r="B95" s="42" t="s">
        <v>143</v>
      </c>
      <c r="C95" s="42">
        <v>10650</v>
      </c>
      <c r="D95" s="42"/>
      <c r="E95" s="42"/>
      <c r="F95" s="42"/>
      <c r="G95" s="42"/>
    </row>
    <row r="96" spans="1:7" x14ac:dyDescent="0.35">
      <c r="A96" s="7" t="s">
        <v>146</v>
      </c>
      <c r="B96" s="42" t="s">
        <v>143</v>
      </c>
      <c r="C96" s="42">
        <v>72800</v>
      </c>
      <c r="D96" s="42"/>
      <c r="E96" s="42"/>
      <c r="F96" s="42"/>
      <c r="G96" s="42"/>
    </row>
  </sheetData>
  <sheetProtection algorithmName="SHA-512" hashValue="8vonnbGgW4yYJxwDg/eWwi9oETd+0OyDSbH9neIEY00VbD8sgVU0E0vm14rIeXPCqZTVzkJMgB3yRMY/wCqRZA==" saltValue="wcvSUCZ/qszW05M1UCqG8A==" spinCount="100000" sheet="1"/>
  <mergeCells count="12">
    <mergeCell ref="A91:E91"/>
    <mergeCell ref="A1:G1"/>
    <mergeCell ref="A3:G3"/>
    <mergeCell ref="C4:F4"/>
    <mergeCell ref="A18:G18"/>
    <mergeCell ref="A19:E19"/>
    <mergeCell ref="A39:E39"/>
    <mergeCell ref="A60:E60"/>
    <mergeCell ref="A78:E78"/>
    <mergeCell ref="A79:E79"/>
    <mergeCell ref="G80:G81"/>
    <mergeCell ref="B88:C8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Instructions</vt:lpstr>
      <vt:lpstr>2. Scope</vt:lpstr>
      <vt:lpstr>3. SWZ Subsystems </vt:lpstr>
      <vt:lpstr>4. System Summary</vt:lpstr>
      <vt:lpstr>5. Device Evaluation</vt:lpstr>
      <vt:lpstr>6. Report</vt:lpstr>
      <vt:lpstr>7. SWZ Pay Items</vt:lpstr>
      <vt:lpstr>8. SWZ Costs</vt:lpstr>
      <vt:lpstr>'6. Report'!Print_Area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Christina Rincon</dc:creator>
  <cp:lastModifiedBy>Christina Rincon</cp:lastModifiedBy>
  <cp:lastPrinted>2023-02-09T18:49:37Z</cp:lastPrinted>
  <dcterms:created xsi:type="dcterms:W3CDTF">2022-09-30T19:40:50Z</dcterms:created>
  <dcterms:modified xsi:type="dcterms:W3CDTF">2023-03-29T18:10:36Z</dcterms:modified>
</cp:coreProperties>
</file>