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011 Rating and Standards 0223\Active Projects\Design Manual Updates\Working Area\ReadytoPublish\"/>
    </mc:Choice>
  </mc:AlternateContent>
  <xr:revisionPtr revIDLastSave="0" documentId="13_ncr:81_{C72B6041-C973-4CB3-9DBD-A0678E2EEB3F}" xr6:coauthVersionLast="47" xr6:coauthVersionMax="47" xr10:uidLastSave="{00000000-0000-0000-0000-000000000000}"/>
  <bookViews>
    <workbookView xWindow="28680" yWindow="-195" windowWidth="29040" windowHeight="18240" xr2:uid="{00000000-000D-0000-FFFF-FFFF00000000}"/>
  </bookViews>
  <sheets>
    <sheet name="BT" sheetId="1" r:id="rId1"/>
    <sheet name="SBS BX" sheetId="2" r:id="rId2"/>
  </sheets>
  <definedNames>
    <definedName name="_xlnm.Print_Area" localSheetId="0">BT!$A$1:$W$47</definedName>
    <definedName name="_xlnm.Print_Area" localSheetId="1">'SBS BX'!$A$1:$O$46</definedName>
    <definedName name="_xlnm.Print_Titles" localSheetId="0">BT!$1:$2</definedName>
    <definedName name="_xlnm.Print_Titles" localSheetId="1">'SBS BX'!$1:$2</definedName>
    <definedName name="Z_5F43FD16_4D4F_4635_A21C_F7E6A415B7CC_.wvu.PrintArea" localSheetId="0" hidden="1">BT!$A$1:$W$47</definedName>
    <definedName name="Z_5F43FD16_4D4F_4635_A21C_F7E6A415B7CC_.wvu.PrintArea" localSheetId="1" hidden="1">'SBS BX'!$A$1:$O$46</definedName>
    <definedName name="Z_5F43FD16_4D4F_4635_A21C_F7E6A415B7CC_.wvu.PrintTitles" localSheetId="0" hidden="1">BT!$1:$2</definedName>
    <definedName name="Z_5F43FD16_4D4F_4635_A21C_F7E6A415B7CC_.wvu.PrintTitles" localSheetId="1" hidden="1">'SBS BX'!$1:$2</definedName>
    <definedName name="Z_B63FB9C2_9C65_4405_8774_4C12D953D9BB_.wvu.PrintArea" localSheetId="0" hidden="1">BT!$A$1:$W$47</definedName>
    <definedName name="Z_B63FB9C2_9C65_4405_8774_4C12D953D9BB_.wvu.PrintArea" localSheetId="1" hidden="1">'SBS BX'!$A$1:$O$46</definedName>
    <definedName name="Z_B63FB9C2_9C65_4405_8774_4C12D953D9BB_.wvu.PrintTitles" localSheetId="0" hidden="1">BT!$1:$2</definedName>
    <definedName name="Z_B63FB9C2_9C65_4405_8774_4C12D953D9BB_.wvu.PrintTitles" localSheetId="1" hidden="1">'SBS BX'!$1:$2</definedName>
    <definedName name="Z_CCC1D563_184E_410B_A774_1B7582861C5B_.wvu.PrintArea" localSheetId="0" hidden="1">BT!$A$1:$W$47</definedName>
    <definedName name="Z_CCC1D563_184E_410B_A774_1B7582861C5B_.wvu.PrintArea" localSheetId="1" hidden="1">'SBS BX'!$A$1:$O$46</definedName>
    <definedName name="Z_CCC1D563_184E_410B_A774_1B7582861C5B_.wvu.PrintTitles" localSheetId="0" hidden="1">BT!$1:$2</definedName>
    <definedName name="Z_CCC1D563_184E_410B_A774_1B7582861C5B_.wvu.PrintTitles" localSheetId="1" hidden="1">'SBS BX'!$1:$2</definedName>
    <definedName name="Z_F3F55F98_B6AC_443D_B637_220EB8A7BE54_.wvu.PrintArea" localSheetId="0" hidden="1">BT!$A$1:$W$47</definedName>
    <definedName name="Z_F3F55F98_B6AC_443D_B637_220EB8A7BE54_.wvu.PrintArea" localSheetId="1" hidden="1">'SBS BX'!$A$1:$O$46</definedName>
    <definedName name="Z_F3F55F98_B6AC_443D_B637_220EB8A7BE54_.wvu.PrintTitles" localSheetId="0" hidden="1">BT!$1:$2</definedName>
    <definedName name="Z_F3F55F98_B6AC_443D_B637_220EB8A7BE54_.wvu.PrintTitles" localSheetId="1" hidden="1">'SBS BX'!$1:$2</definedName>
  </definedNames>
  <calcPr calcId="191029"/>
  <customWorkbookViews>
    <customWorkbookView name="Abraham, Samuel - Personal View" guid="{5F43FD16-4D4F-4635-A21C-F7E6A415B7CC}" mergeInterval="0" personalView="1" maximized="1" xWindow="1912" yWindow="-13" windowWidth="1936" windowHeight="1216" activeSheetId="1"/>
    <customWorkbookView name="Gibson, Ron - Personal View" guid="{CCC1D563-184E-410B-A774-1B7582861C5B}" mergeInterval="0" personalView="1" maximized="1" xWindow="1912" yWindow="-8" windowWidth="1936" windowHeight="1096" activeSheetId="2"/>
    <customWorkbookView name="admin - Personal View" guid="{F3F55F98-B6AC-443D-B637-220EB8A7BE54}" mergeInterval="0" personalView="1" xWindow="23" yWindow="102" windowWidth="1280" windowHeight="759" activeSheetId="2"/>
    <customWorkbookView name="Pushkarova, Inna - Personal View" guid="{B63FB9C2-9C65-4405-8774-4C12D953D9BB}"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 l="1"/>
  <c r="O27" i="1" s="1"/>
  <c r="O13" i="1" l="1"/>
  <c r="O14" i="1" s="1"/>
  <c r="O15" i="1" s="1"/>
  <c r="U11" i="1"/>
  <c r="U28" i="1" s="1"/>
  <c r="U8" i="1"/>
  <c r="H31" i="1"/>
  <c r="G39" i="1" s="1"/>
  <c r="H39" i="1" s="1"/>
  <c r="H29" i="1"/>
  <c r="I39" i="1" l="1"/>
  <c r="H33" i="1"/>
  <c r="G37" i="1"/>
  <c r="G38" i="1" l="1"/>
  <c r="H37" i="1"/>
  <c r="I37" i="1"/>
  <c r="J39" i="1"/>
  <c r="G35" i="2"/>
  <c r="G32" i="2"/>
  <c r="G40" i="2" s="1"/>
  <c r="G10" i="2"/>
  <c r="G18" i="2" l="1"/>
  <c r="G28" i="2"/>
  <c r="K8" i="2"/>
  <c r="K12" i="2" s="1"/>
  <c r="K16" i="2"/>
  <c r="J37" i="1"/>
  <c r="H45" i="1" s="1"/>
  <c r="H38" i="1"/>
  <c r="I38" i="1"/>
  <c r="J38" i="1" l="1"/>
  <c r="H46" i="1" s="1"/>
  <c r="O18" i="1" s="1"/>
  <c r="O35" i="1" s="1"/>
  <c r="U15" i="1" s="1"/>
  <c r="U21" i="1" l="1"/>
  <c r="U25" i="1" s="1"/>
  <c r="O41" i="1"/>
</calcChain>
</file>

<file path=xl/sharedStrings.xml><?xml version="1.0" encoding="utf-8"?>
<sst xmlns="http://schemas.openxmlformats.org/spreadsheetml/2006/main" count="197" uniqueCount="142">
  <si>
    <t>in.</t>
  </si>
  <si>
    <t>ft.</t>
  </si>
  <si>
    <t>Station at VPI =</t>
  </si>
  <si>
    <t>Elevation at VPI =</t>
  </si>
  <si>
    <t>r =</t>
  </si>
  <si>
    <t>%/STA</t>
  </si>
  <si>
    <t>ELEV</t>
  </si>
  <si>
    <t>X (STA)</t>
  </si>
  <si>
    <t>%</t>
  </si>
  <si>
    <t>Bridge Section View</t>
  </si>
  <si>
    <t>Girder Elevation View</t>
  </si>
  <si>
    <t>Required Shim Height =</t>
  </si>
  <si>
    <t>CL Abut. 1</t>
  </si>
  <si>
    <t>CL Abut. 2</t>
  </si>
  <si>
    <t>Midspan</t>
  </si>
  <si>
    <t>M =</t>
  </si>
  <si>
    <t>Vertical Curve Data:</t>
  </si>
  <si>
    <t>Horizontal Curve Data:</t>
  </si>
  <si>
    <t>α =</t>
  </si>
  <si>
    <t>o</t>
  </si>
  <si>
    <t>Step 3: Combined profile effect</t>
  </si>
  <si>
    <t>Step 4: Cross-slope effect</t>
  </si>
  <si>
    <t>Step 1: Check estimated deck thickness at midspan</t>
  </si>
  <si>
    <t>Step 3: Calculate camber tolerances per BDM 5.6.1.4 (50% over &amp; 50% under for box girders)</t>
  </si>
  <si>
    <t>Girder span length, L =</t>
  </si>
  <si>
    <t>Step 9: Account for over-camber</t>
  </si>
  <si>
    <t>Step 10: Account for under-camber</t>
  </si>
  <si>
    <t>Case 1: Bulb Tee Bridge</t>
  </si>
  <si>
    <t>Step 5: Check minimum estimated haunch at supports</t>
  </si>
  <si>
    <t>in. @ CL Girder</t>
  </si>
  <si>
    <t>in. (may require iteration)</t>
  </si>
  <si>
    <t>Step 7: Verify assumed weighted average haunch for DL</t>
  </si>
  <si>
    <t>Step 2: Verify assumed weighted average deck thickness for dead loads</t>
  </si>
  <si>
    <t>in. (at edge of flange)</t>
  </si>
  <si>
    <t>Step 6: Check estimated haunch at midspan</t>
  </si>
  <si>
    <t>Residual camber =</t>
  </si>
  <si>
    <t>in. (includes superimposed DL)</t>
  </si>
  <si>
    <t>in. (incl. superimposed DL)</t>
  </si>
  <si>
    <t>Step 1: Profile effect due to vertical curve</t>
  </si>
  <si>
    <t>Step 2: Profile effect due to chorded girders</t>
  </si>
  <si>
    <t>in. (from software)</t>
  </si>
  <si>
    <t>Step 5: Account for under-camber</t>
  </si>
  <si>
    <t>ft. (may not be equal to radius of HCL)</t>
  </si>
  <si>
    <t>Chord offset, M =</t>
  </si>
  <si>
    <t>ft./ft.</t>
  </si>
  <si>
    <t>Deck cross-slope, CS =</t>
  </si>
  <si>
    <t>Intersection angle of curve along chord, α =</t>
  </si>
  <si>
    <t>in. (+/-)</t>
  </si>
  <si>
    <t>STA @ CL abut. 1, G1 =</t>
  </si>
  <si>
    <t>STA @ CL abut. 2, G1 =</t>
  </si>
  <si>
    <t>Radius at G1 CL brg, R =</t>
  </si>
  <si>
    <t>OK, girder maintains positive camber if under-cambered by 50%</t>
  </si>
  <si>
    <t>Case 2: Side-by-Side Box Girder Bridge</t>
  </si>
  <si>
    <t>Step 4: Account for over-camber</t>
  </si>
  <si>
    <t>Step 8: Calculate camber tolerances per BDM 5.5.2.1.D</t>
  </si>
  <si>
    <t>Provide 2 5/16 in. shim stack and lower abutment seat elevations by same amount</t>
  </si>
  <si>
    <t>BDM Eq. 5-1</t>
  </si>
  <si>
    <t>BDM Eq. 5-2</t>
  </si>
  <si>
    <r>
      <t>Proposed haunch at CL brg. at CL girder, D</t>
    </r>
    <r>
      <rPr>
        <vertAlign val="subscript"/>
        <sz val="10"/>
        <color theme="1"/>
        <rFont val="Arial"/>
        <family val="2"/>
      </rPr>
      <t>1</t>
    </r>
    <r>
      <rPr>
        <sz val="10"/>
        <color theme="1"/>
        <rFont val="Arial"/>
        <family val="2"/>
      </rPr>
      <t xml:space="preserve"> = D</t>
    </r>
    <r>
      <rPr>
        <vertAlign val="subscript"/>
        <sz val="10"/>
        <color theme="1"/>
        <rFont val="Arial"/>
        <family val="2"/>
      </rPr>
      <t>3</t>
    </r>
    <r>
      <rPr>
        <sz val="10"/>
        <color theme="1"/>
        <rFont val="Arial"/>
        <family val="2"/>
      </rPr>
      <t xml:space="preserve"> =</t>
    </r>
  </si>
  <si>
    <r>
      <t>Assumed weighted average haunch for DL, D</t>
    </r>
    <r>
      <rPr>
        <vertAlign val="subscript"/>
        <sz val="10"/>
        <color theme="1"/>
        <rFont val="Arial"/>
        <family val="2"/>
      </rPr>
      <t>avg,DL</t>
    </r>
    <r>
      <rPr>
        <sz val="10"/>
        <color theme="1"/>
        <rFont val="Arial"/>
        <family val="2"/>
      </rPr>
      <t xml:space="preserve"> =</t>
    </r>
  </si>
  <si>
    <r>
      <t>Girder top flange width, B</t>
    </r>
    <r>
      <rPr>
        <vertAlign val="subscript"/>
        <sz val="10"/>
        <color theme="1"/>
        <rFont val="Arial"/>
        <family val="2"/>
      </rPr>
      <t>tf</t>
    </r>
    <r>
      <rPr>
        <sz val="10"/>
        <color theme="1"/>
        <rFont val="Arial"/>
        <family val="2"/>
      </rPr>
      <t xml:space="preserve"> =</t>
    </r>
  </si>
  <si>
    <r>
      <t>Dead load deflection, Δ</t>
    </r>
    <r>
      <rPr>
        <vertAlign val="subscript"/>
        <sz val="10"/>
        <color theme="1"/>
        <rFont val="Arial"/>
        <family val="2"/>
      </rPr>
      <t>DL</t>
    </r>
    <r>
      <rPr>
        <sz val="10"/>
        <color theme="1"/>
        <rFont val="Arial"/>
        <family val="2"/>
      </rPr>
      <t xml:space="preserve"> = </t>
    </r>
  </si>
  <si>
    <r>
      <t>Predicted girder camber at deck placement, C</t>
    </r>
    <r>
      <rPr>
        <vertAlign val="subscript"/>
        <sz val="10"/>
        <color theme="1"/>
        <rFont val="Arial"/>
        <family val="2"/>
      </rPr>
      <t>dp</t>
    </r>
    <r>
      <rPr>
        <sz val="10"/>
        <color theme="1"/>
        <rFont val="Arial"/>
        <family val="2"/>
      </rPr>
      <t xml:space="preserve"> = </t>
    </r>
  </si>
  <si>
    <r>
      <t>Curve length, L</t>
    </r>
    <r>
      <rPr>
        <vertAlign val="subscript"/>
        <sz val="10"/>
        <color theme="1"/>
        <rFont val="Arial"/>
        <family val="2"/>
      </rPr>
      <t>c</t>
    </r>
    <r>
      <rPr>
        <sz val="10"/>
        <color theme="1"/>
        <rFont val="Arial"/>
        <family val="2"/>
      </rPr>
      <t xml:space="preserve"> =</t>
    </r>
  </si>
  <si>
    <r>
      <t>Grade in, g</t>
    </r>
    <r>
      <rPr>
        <vertAlign val="subscript"/>
        <sz val="10"/>
        <color theme="1"/>
        <rFont val="Arial"/>
        <family val="2"/>
      </rPr>
      <t>1</t>
    </r>
    <r>
      <rPr>
        <sz val="10"/>
        <color theme="1"/>
        <rFont val="Arial"/>
        <family val="2"/>
      </rPr>
      <t xml:space="preserve"> =</t>
    </r>
  </si>
  <si>
    <r>
      <t>Grade out, g</t>
    </r>
    <r>
      <rPr>
        <vertAlign val="subscript"/>
        <sz val="10"/>
        <color theme="1"/>
        <rFont val="Arial"/>
        <family val="2"/>
      </rPr>
      <t>2</t>
    </r>
    <r>
      <rPr>
        <sz val="10"/>
        <color theme="1"/>
        <rFont val="Arial"/>
        <family val="2"/>
      </rPr>
      <t xml:space="preserve"> =</t>
    </r>
  </si>
  <si>
    <r>
      <t>ELEV</t>
    </r>
    <r>
      <rPr>
        <vertAlign val="subscript"/>
        <sz val="10"/>
        <color theme="1"/>
        <rFont val="Arial"/>
        <family val="2"/>
      </rPr>
      <t>x</t>
    </r>
    <r>
      <rPr>
        <sz val="10"/>
        <color theme="1"/>
        <rFont val="Arial"/>
        <family val="2"/>
      </rPr>
      <t xml:space="preserve"> =</t>
    </r>
  </si>
  <si>
    <r>
      <t>ELEV</t>
    </r>
    <r>
      <rPr>
        <vertAlign val="subscript"/>
        <sz val="10"/>
        <color theme="1"/>
        <rFont val="Arial"/>
        <family val="2"/>
      </rPr>
      <t>VPC</t>
    </r>
    <r>
      <rPr>
        <sz val="10"/>
        <color theme="1"/>
        <rFont val="Arial"/>
        <family val="2"/>
      </rPr>
      <t xml:space="preserve"> =</t>
    </r>
  </si>
  <si>
    <r>
      <t>STA</t>
    </r>
    <r>
      <rPr>
        <vertAlign val="subscript"/>
        <sz val="10"/>
        <color theme="1"/>
        <rFont val="Arial"/>
        <family val="2"/>
      </rPr>
      <t>VPC</t>
    </r>
    <r>
      <rPr>
        <sz val="10"/>
        <color theme="1"/>
        <rFont val="Arial"/>
        <family val="2"/>
      </rPr>
      <t xml:space="preserve"> =</t>
    </r>
  </si>
  <si>
    <r>
      <t>ELEV</t>
    </r>
    <r>
      <rPr>
        <vertAlign val="subscript"/>
        <sz val="10"/>
        <color theme="1"/>
        <rFont val="Arial"/>
        <family val="2"/>
      </rPr>
      <t xml:space="preserve">VPC </t>
    </r>
    <r>
      <rPr>
        <sz val="10"/>
        <color theme="1"/>
        <rFont val="Arial"/>
        <family val="2"/>
      </rPr>
      <t>=</t>
    </r>
  </si>
  <si>
    <r>
      <t>g</t>
    </r>
    <r>
      <rPr>
        <vertAlign val="subscript"/>
        <sz val="10"/>
        <color theme="1"/>
        <rFont val="Arial"/>
        <family val="2"/>
      </rPr>
      <t>1</t>
    </r>
    <r>
      <rPr>
        <sz val="10"/>
        <color theme="1"/>
        <rFont val="Arial"/>
        <family val="2"/>
      </rPr>
      <t>*x</t>
    </r>
  </si>
  <si>
    <r>
      <t>r/2*x</t>
    </r>
    <r>
      <rPr>
        <vertAlign val="superscript"/>
        <sz val="10"/>
        <color theme="1"/>
        <rFont val="Arial"/>
        <family val="2"/>
      </rPr>
      <t>2</t>
    </r>
  </si>
  <si>
    <r>
      <t>ELEV</t>
    </r>
    <r>
      <rPr>
        <vertAlign val="subscript"/>
        <sz val="10"/>
        <color theme="1"/>
        <rFont val="Arial"/>
        <family val="2"/>
      </rPr>
      <t>A</t>
    </r>
  </si>
  <si>
    <r>
      <t>ELEV</t>
    </r>
    <r>
      <rPr>
        <vertAlign val="subscript"/>
        <sz val="10"/>
        <color theme="1"/>
        <rFont val="Arial"/>
        <family val="2"/>
      </rPr>
      <t>B</t>
    </r>
  </si>
  <si>
    <r>
      <t>ELEV</t>
    </r>
    <r>
      <rPr>
        <vertAlign val="subscript"/>
        <sz val="10"/>
        <color theme="1"/>
        <rFont val="Arial"/>
        <family val="2"/>
      </rPr>
      <t>C</t>
    </r>
  </si>
  <si>
    <r>
      <t>Profile effect 1, δ</t>
    </r>
    <r>
      <rPr>
        <vertAlign val="subscript"/>
        <sz val="10"/>
        <color theme="1"/>
        <rFont val="Arial"/>
        <family val="2"/>
      </rPr>
      <t>PE1</t>
    </r>
    <r>
      <rPr>
        <sz val="10"/>
        <color theme="1"/>
        <rFont val="Arial"/>
        <family val="2"/>
      </rPr>
      <t xml:space="preserve"> =</t>
    </r>
  </si>
  <si>
    <r>
      <t>ELEV</t>
    </r>
    <r>
      <rPr>
        <vertAlign val="subscript"/>
        <sz val="10"/>
        <color theme="1"/>
        <rFont val="Arial"/>
        <family val="2"/>
      </rPr>
      <t>D</t>
    </r>
    <r>
      <rPr>
        <sz val="10"/>
        <color theme="1"/>
        <rFont val="Arial"/>
        <family val="2"/>
      </rPr>
      <t xml:space="preserve"> =</t>
    </r>
  </si>
  <si>
    <r>
      <t>δ</t>
    </r>
    <r>
      <rPr>
        <vertAlign val="subscript"/>
        <sz val="10"/>
        <color theme="1"/>
        <rFont val="Arial"/>
        <family val="2"/>
      </rPr>
      <t>PE1</t>
    </r>
    <r>
      <rPr>
        <sz val="10"/>
        <color theme="1"/>
        <rFont val="Arial"/>
        <family val="2"/>
      </rPr>
      <t xml:space="preserve"> =</t>
    </r>
  </si>
  <si>
    <r>
      <t>Profile effect 2, δ</t>
    </r>
    <r>
      <rPr>
        <vertAlign val="subscript"/>
        <sz val="10"/>
        <color theme="1"/>
        <rFont val="Arial"/>
        <family val="2"/>
      </rPr>
      <t>PE2</t>
    </r>
    <r>
      <rPr>
        <sz val="10"/>
        <color theme="1"/>
        <rFont val="Arial"/>
        <family val="2"/>
      </rPr>
      <t xml:space="preserve"> =</t>
    </r>
  </si>
  <si>
    <r>
      <t>δ</t>
    </r>
    <r>
      <rPr>
        <vertAlign val="subscript"/>
        <sz val="10"/>
        <color theme="1"/>
        <rFont val="Arial"/>
        <family val="2"/>
      </rPr>
      <t>PE2</t>
    </r>
    <r>
      <rPr>
        <sz val="10"/>
        <color theme="1"/>
        <rFont val="Arial"/>
        <family val="2"/>
      </rPr>
      <t xml:space="preserve"> =</t>
    </r>
  </si>
  <si>
    <r>
      <t>Profile effect, δ</t>
    </r>
    <r>
      <rPr>
        <vertAlign val="subscript"/>
        <sz val="10"/>
        <color theme="1"/>
        <rFont val="Arial"/>
        <family val="2"/>
      </rPr>
      <t>PE</t>
    </r>
    <r>
      <rPr>
        <sz val="10"/>
        <color theme="1"/>
        <rFont val="Arial"/>
        <family val="2"/>
      </rPr>
      <t xml:space="preserve"> =</t>
    </r>
  </si>
  <si>
    <r>
      <t>δ</t>
    </r>
    <r>
      <rPr>
        <vertAlign val="subscript"/>
        <sz val="10"/>
        <color theme="1"/>
        <rFont val="Arial"/>
        <family val="2"/>
      </rPr>
      <t>PE</t>
    </r>
    <r>
      <rPr>
        <sz val="10"/>
        <color theme="1"/>
        <rFont val="Arial"/>
        <family val="2"/>
      </rPr>
      <t xml:space="preserve"> =</t>
    </r>
  </si>
  <si>
    <r>
      <t>Cross-slope effect, δ</t>
    </r>
    <r>
      <rPr>
        <vertAlign val="subscript"/>
        <sz val="10"/>
        <color theme="1"/>
        <rFont val="Arial"/>
        <family val="2"/>
      </rPr>
      <t>CS</t>
    </r>
    <r>
      <rPr>
        <sz val="10"/>
        <color theme="1"/>
        <rFont val="Arial"/>
        <family val="2"/>
      </rPr>
      <t xml:space="preserve"> =</t>
    </r>
  </si>
  <si>
    <r>
      <t>δ</t>
    </r>
    <r>
      <rPr>
        <vertAlign val="subscript"/>
        <sz val="10"/>
        <color theme="1"/>
        <rFont val="Arial"/>
        <family val="2"/>
      </rPr>
      <t>CS</t>
    </r>
    <r>
      <rPr>
        <sz val="10"/>
        <color theme="1"/>
        <rFont val="Arial"/>
        <family val="2"/>
      </rPr>
      <t xml:space="preserve"> =</t>
    </r>
  </si>
  <si>
    <r>
      <t>Estimated haunch, D</t>
    </r>
    <r>
      <rPr>
        <vertAlign val="subscript"/>
        <sz val="10"/>
        <color theme="1"/>
        <rFont val="Arial"/>
        <family val="2"/>
      </rPr>
      <t>1,min</t>
    </r>
    <r>
      <rPr>
        <sz val="10"/>
        <color theme="1"/>
        <rFont val="Arial"/>
        <family val="2"/>
      </rPr>
      <t xml:space="preserve"> =</t>
    </r>
  </si>
  <si>
    <r>
      <t>D</t>
    </r>
    <r>
      <rPr>
        <vertAlign val="subscript"/>
        <sz val="10"/>
        <color theme="1"/>
        <rFont val="Arial"/>
        <family val="2"/>
      </rPr>
      <t>1,min</t>
    </r>
    <r>
      <rPr>
        <sz val="10"/>
        <color theme="1"/>
        <rFont val="Arial"/>
        <family val="2"/>
      </rPr>
      <t xml:space="preserve"> =</t>
    </r>
  </si>
  <si>
    <r>
      <t>Estimated haunch at midspan, D</t>
    </r>
    <r>
      <rPr>
        <vertAlign val="subscript"/>
        <sz val="10"/>
        <color theme="1"/>
        <rFont val="Arial"/>
        <family val="2"/>
      </rPr>
      <t>2</t>
    </r>
    <r>
      <rPr>
        <sz val="10"/>
        <color theme="1"/>
        <rFont val="Arial"/>
        <family val="2"/>
      </rPr>
      <t xml:space="preserve"> =</t>
    </r>
  </si>
  <si>
    <r>
      <t>D</t>
    </r>
    <r>
      <rPr>
        <vertAlign val="subscript"/>
        <sz val="10"/>
        <color theme="1"/>
        <rFont val="Arial"/>
        <family val="2"/>
      </rPr>
      <t>2</t>
    </r>
    <r>
      <rPr>
        <sz val="10"/>
        <color theme="1"/>
        <rFont val="Arial"/>
        <family val="2"/>
      </rPr>
      <t xml:space="preserve"> =</t>
    </r>
  </si>
  <si>
    <r>
      <t>Actual average haunch for DL, D</t>
    </r>
    <r>
      <rPr>
        <vertAlign val="subscript"/>
        <sz val="10"/>
        <color theme="1"/>
        <rFont val="Arial"/>
        <family val="2"/>
      </rPr>
      <t>avg,DL</t>
    </r>
    <r>
      <rPr>
        <sz val="10"/>
        <color theme="1"/>
        <rFont val="Arial"/>
        <family val="2"/>
      </rPr>
      <t xml:space="preserve"> =</t>
    </r>
  </si>
  <si>
    <r>
      <t>D</t>
    </r>
    <r>
      <rPr>
        <vertAlign val="subscript"/>
        <sz val="10"/>
        <color theme="1"/>
        <rFont val="Arial"/>
        <family val="2"/>
      </rPr>
      <t>avg,DL</t>
    </r>
    <r>
      <rPr>
        <sz val="10"/>
        <color theme="1"/>
        <rFont val="Arial"/>
        <family val="2"/>
      </rPr>
      <t xml:space="preserve"> =</t>
    </r>
  </si>
  <si>
    <r>
      <t xml:space="preserve">     </t>
    </r>
    <r>
      <rPr>
        <u/>
        <sz val="10"/>
        <color theme="1"/>
        <rFont val="Arial"/>
        <family val="2"/>
      </rPr>
      <t>Note:</t>
    </r>
    <r>
      <rPr>
        <sz val="10"/>
        <color theme="1"/>
        <rFont val="Arial"/>
        <family val="2"/>
      </rPr>
      <t xml:space="preserve"> D</t>
    </r>
    <r>
      <rPr>
        <vertAlign val="subscript"/>
        <sz val="10"/>
        <color theme="1"/>
        <rFont val="Arial"/>
        <family val="2"/>
      </rPr>
      <t>2</t>
    </r>
    <r>
      <rPr>
        <sz val="10"/>
        <color theme="1"/>
        <rFont val="Arial"/>
        <family val="2"/>
      </rPr>
      <t xml:space="preserve"> may be used as the haunch thickness at midspan for the following items:</t>
    </r>
  </si>
  <si>
    <r>
      <t xml:space="preserve">               </t>
    </r>
    <r>
      <rPr>
        <sz val="10"/>
        <color theme="1"/>
        <rFont val="Calibri"/>
        <family val="2"/>
      </rPr>
      <t>•</t>
    </r>
    <r>
      <rPr>
        <sz val="10"/>
        <color theme="1"/>
        <rFont val="Arial"/>
        <family val="2"/>
      </rPr>
      <t xml:space="preserve"> Calculating Δ</t>
    </r>
    <r>
      <rPr>
        <vertAlign val="subscript"/>
        <sz val="10"/>
        <color theme="1"/>
        <rFont val="Arial"/>
        <family val="2"/>
      </rPr>
      <t>DL</t>
    </r>
    <r>
      <rPr>
        <sz val="10"/>
        <color theme="1"/>
        <rFont val="Arial"/>
        <family val="2"/>
      </rPr>
      <t xml:space="preserve"> reported on the girder sheet and used in setting deck elevations</t>
    </r>
  </si>
  <si>
    <r>
      <t xml:space="preserve">               </t>
    </r>
    <r>
      <rPr>
        <sz val="10"/>
        <color theme="1"/>
        <rFont val="Calibri"/>
        <family val="2"/>
      </rPr>
      <t>•</t>
    </r>
    <r>
      <rPr>
        <sz val="10"/>
        <color theme="1"/>
        <rFont val="Arial"/>
        <family val="2"/>
      </rPr>
      <t xml:space="preserve"> Calculating haunch concrete quantities</t>
    </r>
  </si>
  <si>
    <r>
      <t>Over-camber tolerance, δ</t>
    </r>
    <r>
      <rPr>
        <vertAlign val="subscript"/>
        <sz val="10"/>
        <color theme="1"/>
        <rFont val="Arial"/>
        <family val="2"/>
      </rPr>
      <t>over</t>
    </r>
    <r>
      <rPr>
        <sz val="10"/>
        <color theme="1"/>
        <rFont val="Arial"/>
        <family val="2"/>
      </rPr>
      <t xml:space="preserve"> = </t>
    </r>
  </si>
  <si>
    <r>
      <t>δ</t>
    </r>
    <r>
      <rPr>
        <vertAlign val="subscript"/>
        <sz val="10"/>
        <color theme="1"/>
        <rFont val="Arial"/>
        <family val="2"/>
      </rPr>
      <t>over</t>
    </r>
    <r>
      <rPr>
        <sz val="10"/>
        <color theme="1"/>
        <rFont val="Arial"/>
        <family val="2"/>
      </rPr>
      <t xml:space="preserve"> = </t>
    </r>
  </si>
  <si>
    <r>
      <t>Under-camber tolerance, δ</t>
    </r>
    <r>
      <rPr>
        <vertAlign val="subscript"/>
        <sz val="10"/>
        <color theme="1"/>
        <rFont val="Arial"/>
        <family val="2"/>
      </rPr>
      <t>under</t>
    </r>
    <r>
      <rPr>
        <sz val="10"/>
        <color theme="1"/>
        <rFont val="Arial"/>
        <family val="2"/>
      </rPr>
      <t xml:space="preserve"> = </t>
    </r>
  </si>
  <si>
    <r>
      <t>δ</t>
    </r>
    <r>
      <rPr>
        <vertAlign val="subscript"/>
        <sz val="10"/>
        <color theme="1"/>
        <rFont val="Arial"/>
        <family val="2"/>
      </rPr>
      <t>under</t>
    </r>
    <r>
      <rPr>
        <sz val="10"/>
        <color theme="1"/>
        <rFont val="Arial"/>
        <family val="2"/>
      </rPr>
      <t xml:space="preserve"> = </t>
    </r>
  </si>
  <si>
    <r>
      <t>Minimum haunch at midspan, D</t>
    </r>
    <r>
      <rPr>
        <vertAlign val="subscript"/>
        <sz val="10"/>
        <color theme="1"/>
        <rFont val="Arial"/>
        <family val="2"/>
      </rPr>
      <t>2,over</t>
    </r>
    <r>
      <rPr>
        <sz val="10"/>
        <color theme="1"/>
        <rFont val="Arial"/>
        <family val="2"/>
      </rPr>
      <t xml:space="preserve"> =</t>
    </r>
  </si>
  <si>
    <r>
      <t>D</t>
    </r>
    <r>
      <rPr>
        <vertAlign val="subscript"/>
        <sz val="10"/>
        <color theme="1"/>
        <rFont val="Arial"/>
        <family val="2"/>
      </rPr>
      <t>2,over</t>
    </r>
    <r>
      <rPr>
        <sz val="10"/>
        <color theme="1"/>
        <rFont val="Arial"/>
        <family val="2"/>
      </rPr>
      <t xml:space="preserve"> =</t>
    </r>
  </si>
  <si>
    <r>
      <t>Maximum haunch at midspan, D</t>
    </r>
    <r>
      <rPr>
        <vertAlign val="subscript"/>
        <sz val="10"/>
        <color theme="1"/>
        <rFont val="Arial"/>
        <family val="2"/>
      </rPr>
      <t>2,under</t>
    </r>
    <r>
      <rPr>
        <sz val="10"/>
        <color theme="1"/>
        <rFont val="Arial"/>
        <family val="2"/>
      </rPr>
      <t xml:space="preserve"> =</t>
    </r>
  </si>
  <si>
    <r>
      <t>D</t>
    </r>
    <r>
      <rPr>
        <vertAlign val="subscript"/>
        <sz val="10"/>
        <color theme="1"/>
        <rFont val="Arial"/>
        <family val="2"/>
      </rPr>
      <t>2,under</t>
    </r>
    <r>
      <rPr>
        <sz val="10"/>
        <color theme="1"/>
        <rFont val="Arial"/>
        <family val="2"/>
      </rPr>
      <t xml:space="preserve"> =</t>
    </r>
  </si>
  <si>
    <r>
      <t>Weighted average haunch for DL, D</t>
    </r>
    <r>
      <rPr>
        <vertAlign val="subscript"/>
        <sz val="10"/>
        <color theme="1"/>
        <rFont val="Arial"/>
        <family val="2"/>
      </rPr>
      <t>avg,DL,under</t>
    </r>
    <r>
      <rPr>
        <sz val="10"/>
        <color theme="1"/>
        <rFont val="Arial"/>
        <family val="2"/>
      </rPr>
      <t xml:space="preserve"> =</t>
    </r>
  </si>
  <si>
    <r>
      <t>D</t>
    </r>
    <r>
      <rPr>
        <vertAlign val="subscript"/>
        <sz val="10"/>
        <color theme="1"/>
        <rFont val="Arial"/>
        <family val="2"/>
      </rPr>
      <t>avg,DL,under</t>
    </r>
    <r>
      <rPr>
        <sz val="10"/>
        <color theme="1"/>
        <rFont val="Arial"/>
        <family val="2"/>
      </rPr>
      <t xml:space="preserve"> =</t>
    </r>
  </si>
  <si>
    <r>
      <t>DL defl. (revised using D</t>
    </r>
    <r>
      <rPr>
        <vertAlign val="subscript"/>
        <sz val="10"/>
        <color theme="1"/>
        <rFont val="Arial"/>
        <family val="2"/>
      </rPr>
      <t>avg,DL,under</t>
    </r>
    <r>
      <rPr>
        <sz val="10"/>
        <color theme="1"/>
        <rFont val="Arial"/>
        <family val="2"/>
      </rPr>
      <t>), Δ</t>
    </r>
    <r>
      <rPr>
        <vertAlign val="subscript"/>
        <sz val="10"/>
        <color theme="1"/>
        <rFont val="Arial"/>
        <family val="2"/>
      </rPr>
      <t>DL,under</t>
    </r>
    <r>
      <rPr>
        <sz val="10"/>
        <color theme="1"/>
        <rFont val="Arial"/>
        <family val="2"/>
      </rPr>
      <t xml:space="preserve"> =</t>
    </r>
  </si>
  <si>
    <r>
      <t xml:space="preserve">    </t>
    </r>
    <r>
      <rPr>
        <u/>
        <sz val="10"/>
        <color theme="1"/>
        <rFont val="Arial"/>
        <family val="2"/>
      </rPr>
      <t>Note:</t>
    </r>
    <r>
      <rPr>
        <sz val="10"/>
        <color theme="1"/>
        <rFont val="Arial"/>
        <family val="2"/>
      </rPr>
      <t xml:space="preserve"> Girder has been designed for all strength and service criteria using the following:</t>
    </r>
  </si>
  <si>
    <r>
      <t xml:space="preserve">               </t>
    </r>
    <r>
      <rPr>
        <sz val="10"/>
        <color theme="1"/>
        <rFont val="Calibri"/>
        <family val="2"/>
      </rPr>
      <t>•</t>
    </r>
    <r>
      <rPr>
        <sz val="10"/>
        <color theme="1"/>
        <rFont val="Arial"/>
        <family val="2"/>
      </rPr>
      <t xml:space="preserve"> D</t>
    </r>
    <r>
      <rPr>
        <vertAlign val="subscript"/>
        <sz val="10"/>
        <color theme="1"/>
        <rFont val="Arial"/>
        <family val="2"/>
      </rPr>
      <t>2,under</t>
    </r>
    <r>
      <rPr>
        <sz val="10"/>
        <color theme="1"/>
        <rFont val="Arial"/>
        <family val="2"/>
      </rPr>
      <t xml:space="preserve"> as the haunch at midspan for composite section properties</t>
    </r>
  </si>
  <si>
    <r>
      <t xml:space="preserve">               </t>
    </r>
    <r>
      <rPr>
        <sz val="10"/>
        <color theme="1"/>
        <rFont val="Calibri"/>
        <family val="2"/>
      </rPr>
      <t>•</t>
    </r>
    <r>
      <rPr>
        <sz val="10"/>
        <color theme="1"/>
        <rFont val="Arial"/>
        <family val="2"/>
      </rPr>
      <t xml:space="preserve"> D</t>
    </r>
    <r>
      <rPr>
        <vertAlign val="subscript"/>
        <sz val="10"/>
        <color theme="1"/>
        <rFont val="Arial"/>
        <family val="2"/>
      </rPr>
      <t>avg,DL,under</t>
    </r>
    <r>
      <rPr>
        <sz val="10"/>
        <color theme="1"/>
        <rFont val="Arial"/>
        <family val="2"/>
      </rPr>
      <t xml:space="preserve"> as the weighted average haunch thickness for dead load</t>
    </r>
  </si>
  <si>
    <r>
      <t xml:space="preserve">               </t>
    </r>
    <r>
      <rPr>
        <sz val="10"/>
        <color theme="1"/>
        <rFont val="Calibri"/>
        <family val="2"/>
      </rPr>
      <t>•</t>
    </r>
    <r>
      <rPr>
        <sz val="10"/>
        <color theme="1"/>
        <rFont val="Arial"/>
        <family val="2"/>
      </rPr>
      <t xml:space="preserve"> Girder design compressive strength, f'c per BDM Section 5.3.1.2</t>
    </r>
  </si>
  <si>
    <t>A proposed haunch of 3 in. at CL of girder at supports passed all required checks. The haunch at supports was intentionally minimized to avoid an excessively thick haunch at midspan.
The example shows how a crest vertical curve adds to the haunch thickness at midspan and, in this case, results in a thicker estimated haunch at midspan than at supports. The haunch thickness at midspan is partially offset by the apparent sag effect of chording girders on a horizontally curved bridge deck. 
Other geometric situations that will impact the haunch depth include flared girders and deck cross-slope transitions.</t>
  </si>
  <si>
    <r>
      <t>Proposed deck thickness at CL abut., D</t>
    </r>
    <r>
      <rPr>
        <vertAlign val="subscript"/>
        <sz val="10"/>
        <color theme="1"/>
        <rFont val="Arial"/>
        <family val="2"/>
      </rPr>
      <t>1</t>
    </r>
    <r>
      <rPr>
        <sz val="10"/>
        <color theme="1"/>
        <rFont val="Arial"/>
        <family val="2"/>
      </rPr>
      <t xml:space="preserve"> = D</t>
    </r>
    <r>
      <rPr>
        <vertAlign val="subscript"/>
        <sz val="10"/>
        <color theme="1"/>
        <rFont val="Arial"/>
        <family val="2"/>
      </rPr>
      <t>3</t>
    </r>
    <r>
      <rPr>
        <sz val="10"/>
        <color theme="1"/>
        <rFont val="Arial"/>
        <family val="2"/>
      </rPr>
      <t xml:space="preserve"> =</t>
    </r>
  </si>
  <si>
    <r>
      <t>Assumed weighted average deck thickness for DL, D</t>
    </r>
    <r>
      <rPr>
        <vertAlign val="subscript"/>
        <sz val="10"/>
        <color theme="1"/>
        <rFont val="Arial"/>
        <family val="2"/>
      </rPr>
      <t>avg,DL</t>
    </r>
    <r>
      <rPr>
        <sz val="10"/>
        <color theme="1"/>
        <rFont val="Arial"/>
        <family val="2"/>
      </rPr>
      <t xml:space="preserve"> =</t>
    </r>
  </si>
  <si>
    <r>
      <t>Estimated deck thickness at midspan, D</t>
    </r>
    <r>
      <rPr>
        <vertAlign val="subscript"/>
        <sz val="10"/>
        <color theme="1"/>
        <rFont val="Arial"/>
        <family val="2"/>
      </rPr>
      <t>2</t>
    </r>
    <r>
      <rPr>
        <sz val="10"/>
        <color theme="1"/>
        <rFont val="Arial"/>
        <family val="2"/>
      </rPr>
      <t xml:space="preserve"> =</t>
    </r>
  </si>
  <si>
    <r>
      <t>Actual weighted avg thickness for DL, D</t>
    </r>
    <r>
      <rPr>
        <vertAlign val="subscript"/>
        <sz val="10"/>
        <color theme="1"/>
        <rFont val="Arial"/>
        <family val="2"/>
      </rPr>
      <t>avg,DL</t>
    </r>
    <r>
      <rPr>
        <sz val="10"/>
        <color theme="1"/>
        <rFont val="Arial"/>
        <family val="2"/>
      </rPr>
      <t xml:space="preserve"> =</t>
    </r>
  </si>
  <si>
    <r>
      <t>OK, D</t>
    </r>
    <r>
      <rPr>
        <b/>
        <vertAlign val="subscript"/>
        <sz val="10"/>
        <color rgb="FFFF0000"/>
        <rFont val="Arial"/>
        <family val="2"/>
      </rPr>
      <t>avg,DL</t>
    </r>
    <r>
      <rPr>
        <b/>
        <sz val="10"/>
        <color rgb="FFFF0000"/>
        <rFont val="Arial"/>
        <family val="2"/>
      </rPr>
      <t xml:space="preserve"> matches assumed weighted average thickness for dead loads</t>
    </r>
  </si>
  <si>
    <t xml:space="preserve">               • Calculating deck concrete quantity</t>
  </si>
  <si>
    <r>
      <t xml:space="preserve">     </t>
    </r>
    <r>
      <rPr>
        <u/>
        <sz val="10"/>
        <color theme="1"/>
        <rFont val="Arial"/>
        <family val="2"/>
      </rPr>
      <t>Note:</t>
    </r>
    <r>
      <rPr>
        <sz val="10"/>
        <color theme="1"/>
        <rFont val="Arial"/>
        <family val="2"/>
      </rPr>
      <t xml:space="preserve"> Use D</t>
    </r>
    <r>
      <rPr>
        <vertAlign val="subscript"/>
        <sz val="10"/>
        <color theme="1"/>
        <rFont val="Arial"/>
        <family val="2"/>
      </rPr>
      <t>2</t>
    </r>
    <r>
      <rPr>
        <sz val="10"/>
        <color theme="1"/>
        <rFont val="Arial"/>
        <family val="2"/>
      </rPr>
      <t xml:space="preserve"> as the deck thickness at midspan for the following items:</t>
    </r>
  </si>
  <si>
    <r>
      <t xml:space="preserve">               • Calculating Δ</t>
    </r>
    <r>
      <rPr>
        <vertAlign val="subscript"/>
        <sz val="10"/>
        <color theme="1"/>
        <rFont val="Arial"/>
        <family val="2"/>
      </rPr>
      <t>DL</t>
    </r>
    <r>
      <rPr>
        <sz val="10"/>
        <color theme="1"/>
        <rFont val="Arial"/>
        <family val="2"/>
      </rPr>
      <t xml:space="preserve"> reported on the girder sheet and used in setting deck elevations</t>
    </r>
  </si>
  <si>
    <r>
      <t>Weighted avg thickness for quantities, D</t>
    </r>
    <r>
      <rPr>
        <vertAlign val="subscript"/>
        <sz val="10"/>
        <color theme="1"/>
        <rFont val="Arial"/>
        <family val="2"/>
      </rPr>
      <t>avg,QTY</t>
    </r>
    <r>
      <rPr>
        <sz val="10"/>
        <color theme="1"/>
        <rFont val="Arial"/>
        <family val="2"/>
      </rPr>
      <t xml:space="preserve"> =</t>
    </r>
  </si>
  <si>
    <r>
      <t>D</t>
    </r>
    <r>
      <rPr>
        <vertAlign val="subscript"/>
        <sz val="10"/>
        <color theme="1"/>
        <rFont val="Arial"/>
        <family val="2"/>
      </rPr>
      <t>avg,QTY</t>
    </r>
    <r>
      <rPr>
        <sz val="10"/>
        <color theme="1"/>
        <rFont val="Arial"/>
        <family val="2"/>
      </rPr>
      <t xml:space="preserve"> =</t>
    </r>
  </si>
  <si>
    <r>
      <t>δ</t>
    </r>
    <r>
      <rPr>
        <vertAlign val="subscript"/>
        <sz val="10"/>
        <color theme="1"/>
        <rFont val="Arial"/>
        <family val="2"/>
      </rPr>
      <t>over</t>
    </r>
    <r>
      <rPr>
        <sz val="10"/>
        <color theme="1"/>
        <rFont val="Arial"/>
        <family val="2"/>
      </rPr>
      <t xml:space="preserve"> </t>
    </r>
  </si>
  <si>
    <r>
      <t>Max. deck thickness at midspan, D</t>
    </r>
    <r>
      <rPr>
        <vertAlign val="subscript"/>
        <sz val="10"/>
        <color theme="1"/>
        <rFont val="Arial"/>
        <family val="2"/>
      </rPr>
      <t>2,under</t>
    </r>
    <r>
      <rPr>
        <sz val="10"/>
        <color theme="1"/>
        <rFont val="Arial"/>
        <family val="2"/>
      </rPr>
      <t xml:space="preserve"> =</t>
    </r>
  </si>
  <si>
    <r>
      <t>Weighted avg. thickness for DL, D</t>
    </r>
    <r>
      <rPr>
        <vertAlign val="subscript"/>
        <sz val="10"/>
        <color theme="1"/>
        <rFont val="Arial"/>
        <family val="2"/>
      </rPr>
      <t>avg,DL,under</t>
    </r>
    <r>
      <rPr>
        <sz val="10"/>
        <color theme="1"/>
        <rFont val="Arial"/>
        <family val="2"/>
      </rPr>
      <t xml:space="preserve"> =</t>
    </r>
  </si>
  <si>
    <r>
      <t>Deflection (revised using D</t>
    </r>
    <r>
      <rPr>
        <vertAlign val="subscript"/>
        <sz val="10"/>
        <color theme="1"/>
        <rFont val="Arial"/>
        <family val="2"/>
      </rPr>
      <t>avg,DL,under</t>
    </r>
    <r>
      <rPr>
        <sz val="10"/>
        <color theme="1"/>
        <rFont val="Arial"/>
        <family val="2"/>
      </rPr>
      <t>), Δ</t>
    </r>
    <r>
      <rPr>
        <vertAlign val="subscript"/>
        <sz val="10"/>
        <color theme="1"/>
        <rFont val="Arial"/>
        <family val="2"/>
      </rPr>
      <t>DL,under</t>
    </r>
    <r>
      <rPr>
        <sz val="10"/>
        <color theme="1"/>
        <rFont val="Arial"/>
        <family val="2"/>
      </rPr>
      <t xml:space="preserve"> =</t>
    </r>
  </si>
  <si>
    <r>
      <t xml:space="preserve">               </t>
    </r>
    <r>
      <rPr>
        <sz val="10"/>
        <color theme="1"/>
        <rFont val="Calibri"/>
        <family val="2"/>
      </rPr>
      <t>•</t>
    </r>
    <r>
      <rPr>
        <sz val="10"/>
        <color theme="1"/>
        <rFont val="Arial"/>
        <family val="2"/>
      </rPr>
      <t xml:space="preserve"> D</t>
    </r>
    <r>
      <rPr>
        <vertAlign val="subscript"/>
        <sz val="10"/>
        <color theme="1"/>
        <rFont val="Arial"/>
        <family val="2"/>
      </rPr>
      <t>avg,DL,under</t>
    </r>
    <r>
      <rPr>
        <sz val="10"/>
        <color theme="1"/>
        <rFont val="Arial"/>
        <family val="2"/>
      </rPr>
      <t xml:space="preserve"> as the weighted average deck thickness for dead load</t>
    </r>
  </si>
  <si>
    <r>
      <t xml:space="preserve">     </t>
    </r>
    <r>
      <rPr>
        <u/>
        <sz val="10"/>
        <color theme="1"/>
        <rFont val="Arial"/>
        <family val="2"/>
      </rPr>
      <t>Note:</t>
    </r>
    <r>
      <rPr>
        <sz val="10"/>
        <color theme="1"/>
        <rFont val="Arial"/>
        <family val="2"/>
      </rPr>
      <t xml:space="preserve"> Add a plan note requiring that shims be removed only as necessary to
     maintain a 5 in. minimum deck thickness.</t>
    </r>
  </si>
  <si>
    <r>
      <t>OK, D</t>
    </r>
    <r>
      <rPr>
        <b/>
        <vertAlign val="subscript"/>
        <sz val="10"/>
        <color rgb="FFFF0000"/>
        <rFont val="Arial"/>
        <family val="2"/>
      </rPr>
      <t>2</t>
    </r>
    <r>
      <rPr>
        <b/>
        <sz val="10"/>
        <color rgb="FFFF0000"/>
        <rFont val="Arial"/>
        <family val="2"/>
      </rPr>
      <t xml:space="preserve"> &gt; minimum deck thickness of 5 in.</t>
    </r>
  </si>
  <si>
    <r>
      <t xml:space="preserve">               </t>
    </r>
    <r>
      <rPr>
        <sz val="10"/>
        <color theme="1"/>
        <rFont val="Calibri"/>
        <family val="2"/>
      </rPr>
      <t>•</t>
    </r>
    <r>
      <rPr>
        <sz val="10"/>
        <color theme="1"/>
        <rFont val="Arial"/>
        <family val="2"/>
      </rPr>
      <t xml:space="preserve"> D</t>
    </r>
    <r>
      <rPr>
        <vertAlign val="subscript"/>
        <sz val="10"/>
        <color theme="1"/>
        <rFont val="Arial"/>
        <family val="2"/>
      </rPr>
      <t>2,under</t>
    </r>
    <r>
      <rPr>
        <sz val="10"/>
        <color theme="1"/>
        <rFont val="Arial"/>
        <family val="2"/>
      </rPr>
      <t xml:space="preserve"> as the structural deck thickness at midspan</t>
    </r>
  </si>
  <si>
    <r>
      <t xml:space="preserve">A proposed deck thickness of 8 in. at the supports was determined to be acceptable. Using shims at the bearing seats as a strategy for addressing girder over-camber results in the following:
      </t>
    </r>
    <r>
      <rPr>
        <sz val="10"/>
        <color theme="1"/>
        <rFont val="Calibri"/>
        <family val="2"/>
      </rPr>
      <t xml:space="preserve">• </t>
    </r>
    <r>
      <rPr>
        <sz val="10"/>
        <color theme="1"/>
        <rFont val="Arial"/>
        <family val="2"/>
      </rPr>
      <t xml:space="preserve">Reduces specified deck thickness by 2.38 in 
      </t>
    </r>
    <r>
      <rPr>
        <sz val="10"/>
        <color theme="1"/>
        <rFont val="Calibri"/>
        <family val="2"/>
      </rPr>
      <t xml:space="preserve">• </t>
    </r>
    <r>
      <rPr>
        <sz val="10"/>
        <color theme="1"/>
        <rFont val="Arial"/>
        <family val="2"/>
      </rPr>
      <t xml:space="preserve">Reduces dead load deflection by 0.57 in. for the girder sag check (under-camber case)
      </t>
    </r>
    <r>
      <rPr>
        <sz val="10"/>
        <color theme="1"/>
        <rFont val="Calibri"/>
        <family val="2"/>
      </rPr>
      <t xml:space="preserve">• </t>
    </r>
    <r>
      <rPr>
        <sz val="10"/>
        <color theme="1"/>
        <rFont val="Arial"/>
        <family val="2"/>
      </rPr>
      <t xml:space="preserve">Reduces deck concrete quantity by 32 cubic yards
Using the optional actual average girder strengths for camber and dead load deflections has the effect of reducing the predicted camber and dead load deflection magnitudes. The corresponding camber tolerances also decrease in magnitude as a result.
The combined strategies of using shims to account for over-camber and using the actual average girder strengths for predicted camber and dead load deflections may be advantageous when designing slender side-by-side box girders or slabs that would otherwise have difficulty meeting sag criteria.
</t>
    </r>
  </si>
  <si>
    <r>
      <rPr>
        <b/>
        <sz val="11"/>
        <color theme="1"/>
        <rFont val="Arial"/>
        <family val="2"/>
      </rPr>
      <t>PROBLEM  STATEMENT</t>
    </r>
    <r>
      <rPr>
        <sz val="10"/>
        <color theme="1"/>
        <rFont val="Arial"/>
        <family val="2"/>
      </rPr>
      <t xml:space="preserve">
Case 1 illustrates how to set the haunch at supports for a BT girder bridge.  Partial depth precast deck panels will be allowed, thus a minimum haunch thickness of 1 in. will be maintained at all locations. At supports, an additional 0.5 in. is provided for construction tolerance, giving a total min. haunch of 1.5 in. required at supports. See Section 5.5.2.1 of this BDM for more information. 
The profile grade of the bridge is a crest vertical curve, with the bridge alignment on a horizontal curve with a constant cross-slope. The bridge is supported by chorded girders. The example shows how both the vertical and horizontal deck geometrics affect the deck profile above the girders, and thereby affect the haunch depths. 
For this example, the design f'c per BDM Section 5.3.1.2 was used for the given predicted girder cambers and DL deflections, not the optional actual values permitted in BDM Section 5.5.2.1.D.  
The dead load deflections given in this example do not contain an increase for long-term effects, permissible per BDM Section 5.5.2.1.E of this BDM. 
Positive values indicate upward camber or deflection.</t>
    </r>
  </si>
  <si>
    <t>GIVENS</t>
  </si>
  <si>
    <t>GIVENS (Continued):</t>
  </si>
  <si>
    <t>CALCULATIONS</t>
  </si>
  <si>
    <t>CALCULATIONS  (Continued):</t>
  </si>
  <si>
    <t>CALCULATIONS (Continued):</t>
  </si>
  <si>
    <t>CONCLUSION</t>
  </si>
  <si>
    <r>
      <rPr>
        <b/>
        <sz val="11"/>
        <color theme="1"/>
        <rFont val="Arial"/>
        <family val="2"/>
      </rPr>
      <t>PROBLEM STATEMENT:</t>
    </r>
    <r>
      <rPr>
        <b/>
        <sz val="10"/>
        <color theme="1"/>
        <rFont val="Arial"/>
        <family val="2"/>
      </rPr>
      <t xml:space="preserve">
</t>
    </r>
    <r>
      <rPr>
        <sz val="10"/>
        <color theme="1"/>
        <rFont val="Arial"/>
        <family val="2"/>
      </rPr>
      <t>Case 2 illustrates how to set the deck thickness at supports for a side-by-side box girder bridge. The deck thickness at supports is set and verified with similar methodology used to set girder haunches, but without the need to accommodate partial depth deck panels. Per Section 9.5 of this BDM, a minimum deck thickness of 5 in. shall be maintained at all locations of side by side box girder bridges. 
This example uses the option of specifying shims at the bearing seats in lieu of accounting for girder over-camber when checking minimum deck thickness, permissible per Section 5.5.2.1.G of this BDM. Also, the optional actual average values of girder strengths were used in determining the given values of predicted camber and dead load deflection, permissible per BDM Section 5.5.2.1.D. 
The dead load deflections given in this example do not include an increase for long-term effects, permissible per BDM Section 5.5.2.1.E. 
The bridge is on a vertical tangent with a constant deck cross-slope, and the girders are sloped to match. Therefore, the deck geometry does not impact the variable deck thickness.
Positive values indicate upward camber or deflection.</t>
    </r>
  </si>
  <si>
    <t>GIVENS:</t>
  </si>
  <si>
    <t>CALCULATIONS:</t>
  </si>
  <si>
    <r>
      <t>in. (C</t>
    </r>
    <r>
      <rPr>
        <vertAlign val="subscript"/>
        <sz val="10"/>
        <color theme="1"/>
        <rFont val="Arial"/>
        <family val="2"/>
      </rPr>
      <t>dp</t>
    </r>
    <r>
      <rPr>
        <sz val="10"/>
        <color theme="1"/>
        <rFont val="Arial"/>
        <family val="2"/>
      </rPr>
      <t xml:space="preserve"> = P/S Camber - Δ</t>
    </r>
    <r>
      <rPr>
        <vertAlign val="subscript"/>
        <sz val="10"/>
        <color theme="1"/>
        <rFont val="Arial"/>
        <family val="2"/>
      </rPr>
      <t>Girder Self Weight</t>
    </r>
    <r>
      <rPr>
        <sz val="10"/>
        <color theme="1"/>
        <rFont val="Arial"/>
        <family val="2"/>
      </rPr>
      <t>)</t>
    </r>
  </si>
  <si>
    <r>
      <t>OK, D</t>
    </r>
    <r>
      <rPr>
        <b/>
        <vertAlign val="subscript"/>
        <sz val="10"/>
        <rFont val="Arial"/>
        <family val="2"/>
      </rPr>
      <t>1,min</t>
    </r>
    <r>
      <rPr>
        <b/>
        <sz val="10"/>
        <rFont val="Arial"/>
        <family val="2"/>
      </rPr>
      <t xml:space="preserve"> &gt; minimum haunch thickness at supports of 1.50 in.</t>
    </r>
  </si>
  <si>
    <r>
      <t>OK, D</t>
    </r>
    <r>
      <rPr>
        <b/>
        <vertAlign val="subscript"/>
        <sz val="10"/>
        <rFont val="Arial"/>
        <family val="2"/>
      </rPr>
      <t>avg,DL</t>
    </r>
    <r>
      <rPr>
        <b/>
        <sz val="10"/>
        <rFont val="Arial"/>
        <family val="2"/>
      </rPr>
      <t xml:space="preserve"> matches assumed average haunch used for dead loads</t>
    </r>
  </si>
  <si>
    <r>
      <t>OK, D</t>
    </r>
    <r>
      <rPr>
        <b/>
        <vertAlign val="subscript"/>
        <sz val="10"/>
        <rFont val="Arial"/>
        <family val="2"/>
      </rPr>
      <t>2,over</t>
    </r>
    <r>
      <rPr>
        <b/>
        <sz val="10"/>
        <rFont val="Arial"/>
        <family val="2"/>
      </rPr>
      <t xml:space="preserve"> &gt; minimum haunch thickness of 1.00 in. if girders over-camber by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</si>
</sst>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3" x14ac:knownFonts="1">
    <font>
      <sz val="11"/>
      <color theme="1"/>
      <name val="Calibri"/>
      <family val="2"/>
      <scheme val="minor"/>
    </font>
    <font>
      <sz val="11"/>
      <color rgb="FF3F3F76"/>
      <name val="Calibri"/>
      <family val="2"/>
      <scheme val="minor"/>
    </font>
    <font>
      <b/>
      <u/>
      <sz val="11"/>
      <color theme="1"/>
      <name val="Arial"/>
      <family val="2"/>
    </font>
    <font>
      <b/>
      <sz val="11"/>
      <color rgb="FFFA7D00"/>
      <name val="Calibri"/>
      <family val="2"/>
      <scheme val="minor"/>
    </font>
    <font>
      <sz val="11"/>
      <color theme="1"/>
      <name val="Arial"/>
      <family val="2"/>
    </font>
    <font>
      <u/>
      <sz val="11"/>
      <color theme="1"/>
      <name val="Arial"/>
      <family val="2"/>
    </font>
    <font>
      <b/>
      <sz val="11"/>
      <color theme="1"/>
      <name val="Arial"/>
      <family val="2"/>
    </font>
    <font>
      <i/>
      <sz val="11"/>
      <color rgb="FF7F7F7F"/>
      <name val="Calibri"/>
      <family val="2"/>
      <scheme val="minor"/>
    </font>
    <font>
      <sz val="10"/>
      <name val="Arial"/>
      <family val="2"/>
    </font>
    <font>
      <b/>
      <sz val="14"/>
      <color theme="1"/>
      <name val="Arial"/>
      <family val="2"/>
    </font>
    <font>
      <b/>
      <sz val="10"/>
      <color theme="1"/>
      <name val="Arial"/>
      <family val="2"/>
    </font>
    <font>
      <sz val="10"/>
      <color theme="1"/>
      <name val="Arial"/>
      <family val="2"/>
    </font>
    <font>
      <vertAlign val="subscript"/>
      <sz val="10"/>
      <color theme="1"/>
      <name val="Arial"/>
      <family val="2"/>
    </font>
    <font>
      <sz val="10"/>
      <color theme="1"/>
      <name val="Calibri"/>
      <family val="2"/>
      <scheme val="minor"/>
    </font>
    <font>
      <u/>
      <sz val="10"/>
      <color theme="1"/>
      <name val="Arial"/>
      <family val="2"/>
    </font>
    <font>
      <vertAlign val="superscript"/>
      <sz val="10"/>
      <color theme="1"/>
      <name val="Arial"/>
      <family val="2"/>
    </font>
    <font>
      <vertAlign val="superscript"/>
      <sz val="10"/>
      <color theme="1"/>
      <name val="Calibri"/>
      <family val="2"/>
      <scheme val="minor"/>
    </font>
    <font>
      <b/>
      <sz val="10"/>
      <color rgb="FFFF0000"/>
      <name val="Arial"/>
      <family val="2"/>
    </font>
    <font>
      <b/>
      <vertAlign val="subscript"/>
      <sz val="10"/>
      <color rgb="FFFF0000"/>
      <name val="Arial"/>
      <family val="2"/>
    </font>
    <font>
      <sz val="10"/>
      <color theme="1"/>
      <name val="Calibri"/>
      <family val="2"/>
    </font>
    <font>
      <b/>
      <sz val="10"/>
      <name val="Arial"/>
      <family val="2"/>
    </font>
    <font>
      <b/>
      <vertAlign val="subscript"/>
      <sz val="10"/>
      <name val="Arial"/>
      <family val="2"/>
    </font>
    <font>
      <b/>
      <sz val="12"/>
      <color theme="1"/>
      <name val="Arial"/>
      <family val="2"/>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8" tint="0.59999389629810485"/>
        <bgColor indexed="64"/>
      </patternFill>
    </fill>
    <fill>
      <patternFill patternType="solid">
        <fgColor rgb="FFFF0000"/>
        <bgColor indexed="64"/>
      </patternFill>
    </fill>
    <fill>
      <patternFill patternType="solid">
        <fgColor theme="0" tint="-0.14999847407452621"/>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2" borderId="1" applyNumberFormat="0" applyAlignment="0" applyProtection="0"/>
    <xf numFmtId="0" fontId="3" fillId="3" borderId="1" applyNumberFormat="0" applyAlignment="0" applyProtection="0"/>
    <xf numFmtId="0" fontId="7" fillId="0" borderId="0" applyNumberFormat="0" applyFill="0" applyBorder="0" applyAlignment="0" applyProtection="0"/>
    <xf numFmtId="0" fontId="8" fillId="0" borderId="0"/>
  </cellStyleXfs>
  <cellXfs count="67">
    <xf numFmtId="0" fontId="0" fillId="0" borderId="0" xfId="0"/>
    <xf numFmtId="0" fontId="2" fillId="0" borderId="0" xfId="0" applyFont="1"/>
    <xf numFmtId="0" fontId="4" fillId="0" borderId="0" xfId="0" applyFont="1"/>
    <xf numFmtId="0" fontId="5" fillId="0" borderId="0" xfId="0" applyFont="1"/>
    <xf numFmtId="0" fontId="4" fillId="0" borderId="0" xfId="0" applyFont="1" applyAlignment="1">
      <alignment horizontal="right"/>
    </xf>
    <xf numFmtId="0" fontId="4" fillId="0" borderId="0" xfId="0" quotePrefix="1" applyFont="1"/>
    <xf numFmtId="0" fontId="6" fillId="0" borderId="0" xfId="0" applyFont="1" applyAlignment="1">
      <alignment horizontal="left"/>
    </xf>
    <xf numFmtId="165" fontId="7" fillId="0" borderId="0" xfId="3" applyNumberFormat="1" applyAlignment="1">
      <alignment horizontal="right"/>
    </xf>
    <xf numFmtId="165" fontId="4" fillId="0" borderId="0" xfId="0" applyNumberFormat="1" applyFont="1" applyAlignment="1">
      <alignment horizontal="center"/>
    </xf>
    <xf numFmtId="165" fontId="4" fillId="0" borderId="0" xfId="2" applyNumberFormat="1" applyFont="1" applyFill="1" applyBorder="1" applyAlignment="1">
      <alignment horizontal="center"/>
    </xf>
    <xf numFmtId="2" fontId="4" fillId="0" borderId="0" xfId="2" applyNumberFormat="1" applyFont="1" applyFill="1" applyBorder="1" applyAlignment="1">
      <alignment horizont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Alignment="1">
      <alignment vertical="center"/>
    </xf>
    <xf numFmtId="165" fontId="4" fillId="0" borderId="0" xfId="2" applyNumberFormat="1" applyFont="1" applyFill="1" applyBorder="1" applyAlignment="1">
      <alignment horizontal="left" vertical="center"/>
    </xf>
    <xf numFmtId="0" fontId="4" fillId="0" borderId="0" xfId="0" applyFont="1" applyAlignment="1">
      <alignment vertical="center" wrapText="1"/>
    </xf>
    <xf numFmtId="0" fontId="5" fillId="0" borderId="0" xfId="0" applyFont="1" applyAlignment="1">
      <alignment vertical="top" wrapText="1"/>
    </xf>
    <xf numFmtId="0" fontId="9" fillId="0" borderId="0" xfId="0"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1" fontId="8" fillId="4" borderId="1" xfId="1" applyNumberFormat="1" applyFont="1" applyFill="1" applyAlignment="1">
      <alignment horizontal="center" vertical="center"/>
    </xf>
    <xf numFmtId="2" fontId="8" fillId="4" borderId="1" xfId="1" applyNumberFormat="1" applyFont="1" applyFill="1" applyAlignment="1">
      <alignment horizontal="center" vertical="center"/>
    </xf>
    <xf numFmtId="0" fontId="13" fillId="0" borderId="0" xfId="0" applyFont="1" applyAlignment="1">
      <alignment vertical="center"/>
    </xf>
    <xf numFmtId="0" fontId="11" fillId="0" borderId="0" xfId="0" applyFont="1" applyAlignment="1">
      <alignment horizontal="left" vertical="center"/>
    </xf>
    <xf numFmtId="0" fontId="11" fillId="0" borderId="0" xfId="0" applyFont="1"/>
    <xf numFmtId="0" fontId="11" fillId="0" borderId="0" xfId="0" applyFont="1" applyAlignment="1">
      <alignment vertical="center" wrapText="1"/>
    </xf>
    <xf numFmtId="0" fontId="11" fillId="0" borderId="0" xfId="0" quotePrefix="1" applyFont="1" applyAlignment="1">
      <alignment vertical="center"/>
    </xf>
    <xf numFmtId="0" fontId="13" fillId="0" borderId="0" xfId="0" applyFont="1"/>
    <xf numFmtId="0" fontId="14" fillId="0" borderId="0" xfId="0" applyFont="1" applyAlignment="1">
      <alignment vertical="center"/>
    </xf>
    <xf numFmtId="0" fontId="11" fillId="0" borderId="0" xfId="0" applyFont="1" applyAlignment="1">
      <alignment horizontal="right"/>
    </xf>
    <xf numFmtId="0" fontId="8" fillId="0" borderId="0" xfId="4" applyAlignment="1">
      <alignment horizontal="right" vertical="center"/>
    </xf>
    <xf numFmtId="165" fontId="11" fillId="0" borderId="0" xfId="2" applyNumberFormat="1" applyFont="1" applyFill="1" applyBorder="1" applyAlignment="1">
      <alignment horizontal="center" vertical="center"/>
    </xf>
    <xf numFmtId="166" fontId="11" fillId="0" borderId="0" xfId="2" applyNumberFormat="1" applyFont="1" applyFill="1" applyBorder="1" applyAlignment="1">
      <alignment horizontal="center" vertical="center"/>
    </xf>
    <xf numFmtId="2" fontId="11" fillId="0" borderId="0" xfId="2" applyNumberFormat="1" applyFont="1" applyFill="1" applyBorder="1" applyAlignment="1">
      <alignment horizontal="center" vertical="center"/>
    </xf>
    <xf numFmtId="0" fontId="11" fillId="0" borderId="0" xfId="0" applyFont="1" applyAlignment="1">
      <alignment horizontal="center" vertical="center"/>
    </xf>
    <xf numFmtId="2" fontId="11" fillId="0" borderId="2" xfId="2" applyNumberFormat="1" applyFont="1" applyFill="1" applyBorder="1" applyAlignment="1">
      <alignment horizontal="center" vertical="center"/>
    </xf>
    <xf numFmtId="0" fontId="16" fillId="0" borderId="0" xfId="0" applyFont="1"/>
    <xf numFmtId="0" fontId="17" fillId="0" borderId="0" xfId="0" applyFont="1" applyAlignment="1">
      <alignment horizontal="center" vertical="center"/>
    </xf>
    <xf numFmtId="165" fontId="11" fillId="0" borderId="0" xfId="2" applyNumberFormat="1" applyFont="1" applyFill="1" applyBorder="1" applyAlignment="1">
      <alignment horizontal="left" vertical="center"/>
    </xf>
    <xf numFmtId="2" fontId="11" fillId="0" borderId="0" xfId="0" quotePrefix="1" applyNumberFormat="1" applyFont="1" applyAlignment="1">
      <alignment horizontal="center" vertical="center"/>
    </xf>
    <xf numFmtId="2" fontId="11" fillId="0" borderId="0" xfId="0" applyNumberFormat="1" applyFont="1" applyAlignment="1">
      <alignment horizontal="center" vertical="center"/>
    </xf>
    <xf numFmtId="0" fontId="11" fillId="0" borderId="0" xfId="0" applyFont="1" applyAlignment="1">
      <alignment horizontal="left" vertical="center" wrapText="1"/>
    </xf>
    <xf numFmtId="0" fontId="8" fillId="0" borderId="0" xfId="0" applyFont="1" applyAlignment="1">
      <alignment vertical="top" wrapText="1"/>
    </xf>
    <xf numFmtId="0" fontId="6" fillId="0" borderId="0" xfId="0" applyFont="1" applyAlignment="1">
      <alignment vertical="center" wrapText="1"/>
    </xf>
    <xf numFmtId="0" fontId="11" fillId="0" borderId="0" xfId="0" applyFont="1" applyAlignment="1">
      <alignment wrapText="1"/>
    </xf>
    <xf numFmtId="165" fontId="11" fillId="0" borderId="0" xfId="2" applyNumberFormat="1" applyFont="1" applyFill="1" applyBorder="1" applyAlignment="1">
      <alignment vertical="top"/>
    </xf>
    <xf numFmtId="0" fontId="11" fillId="5" borderId="0" xfId="0" applyFont="1" applyFill="1" applyAlignment="1">
      <alignment vertical="center"/>
    </xf>
    <xf numFmtId="1" fontId="8" fillId="6" borderId="1" xfId="1" applyNumberFormat="1" applyFont="1" applyFill="1" applyAlignment="1">
      <alignment horizontal="center" vertical="center"/>
    </xf>
    <xf numFmtId="2" fontId="8" fillId="6" borderId="1" xfId="1" applyNumberFormat="1" applyFont="1" applyFill="1" applyAlignment="1">
      <alignment horizontal="center" vertical="center"/>
    </xf>
    <xf numFmtId="166" fontId="8" fillId="6" borderId="1" xfId="1" applyNumberFormat="1" applyFont="1" applyFill="1" applyAlignment="1">
      <alignment horizontal="center" vertical="center"/>
    </xf>
    <xf numFmtId="0" fontId="8" fillId="6" borderId="1" xfId="1" applyFont="1" applyFill="1" applyAlignment="1">
      <alignment horizontal="center" vertical="center"/>
    </xf>
    <xf numFmtId="164" fontId="8" fillId="6" borderId="1" xfId="1" applyNumberFormat="1" applyFont="1" applyFill="1" applyAlignment="1">
      <alignment horizontal="center" vertical="center"/>
    </xf>
    <xf numFmtId="0" fontId="22" fillId="0" borderId="0" xfId="0" applyFont="1" applyAlignme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cellXfs>
  <cellStyles count="5">
    <cellStyle name="Calculation" xfId="2" builtinId="22"/>
    <cellStyle name="Explanatory Text" xfId="3" builtinId="53"/>
    <cellStyle name="Input" xfId="1" builtinId="20"/>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7</xdr:col>
      <xdr:colOff>24658</xdr:colOff>
      <xdr:row>19</xdr:row>
      <xdr:rowOff>147918</xdr:rowOff>
    </xdr:from>
    <xdr:ext cx="1714764" cy="28879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734305" y="3733800"/>
              <a:ext cx="1714764" cy="288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VPC</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g</m:t>
                        </m:r>
                      </m:e>
                      <m:sub>
                        <m:r>
                          <a:rPr lang="en-US" sz="1100" b="0" i="0">
                            <a:latin typeface="Cambria Math" panose="02040503050406030204" pitchFamily="18" charset="0"/>
                          </a:rPr>
                          <m:t>1</m:t>
                        </m:r>
                      </m:sub>
                    </m:sSub>
                    <m:r>
                      <a:rPr lang="en-US" sz="1100" b="0" i="0">
                        <a:latin typeface="Cambria Math" panose="02040503050406030204" pitchFamily="18" charset="0"/>
                      </a:rPr>
                      <m:t>∗</m:t>
                    </m:r>
                    <m:r>
                      <m:rPr>
                        <m:sty m:val="p"/>
                      </m:rPr>
                      <a:rPr lang="en-US" sz="1100" b="0" i="0">
                        <a:latin typeface="Cambria Math" panose="02040503050406030204" pitchFamily="18" charset="0"/>
                      </a:rPr>
                      <m:t>x</m:t>
                    </m:r>
                    <m:r>
                      <a:rPr lang="en-US" sz="1100" b="0" i="0">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r</m:t>
                            </m:r>
                          </m:num>
                          <m:den>
                            <m:r>
                              <a:rPr lang="en-US" sz="1100" b="0" i="0">
                                <a:latin typeface="Cambria Math" panose="02040503050406030204" pitchFamily="18" charset="0"/>
                              </a:rPr>
                              <m:t>2</m:t>
                            </m:r>
                          </m:den>
                        </m:f>
                      </m:e>
                    </m:d>
                    <m:r>
                      <a:rPr lang="en-US" sz="1100" b="0" i="0">
                        <a:latin typeface="Cambria Math" panose="02040503050406030204" pitchFamily="18" charset="0"/>
                      </a:rPr>
                      <m:t>∗</m:t>
                    </m:r>
                    <m:sSup>
                      <m:sSupPr>
                        <m:ctrlPr>
                          <a:rPr lang="en-US" sz="1100" b="0" i="1">
                            <a:latin typeface="Cambria Math" panose="02040503050406030204" pitchFamily="18" charset="0"/>
                          </a:rPr>
                        </m:ctrlPr>
                      </m:sSupPr>
                      <m:e>
                        <m:r>
                          <m:rPr>
                            <m:sty m:val="p"/>
                          </m:rPr>
                          <a:rPr lang="en-US" sz="1100" b="0" i="0">
                            <a:latin typeface="Cambria Math" panose="02040503050406030204" pitchFamily="18" charset="0"/>
                          </a:rPr>
                          <m:t>x</m:t>
                        </m:r>
                      </m:e>
                      <m:sup>
                        <m:r>
                          <a:rPr lang="en-US" sz="1100" b="0" i="0">
                            <a:latin typeface="Cambria Math" panose="02040503050406030204" pitchFamily="18" charset="0"/>
                          </a:rPr>
                          <m:t>2</m:t>
                        </m:r>
                      </m:sup>
                    </m:sSup>
                  </m:oMath>
                </m:oMathPara>
              </a14:m>
              <a:endParaRPr lang="en-US" sz="1100" b="0" i="0">
                <a:latin typeface="Arial" panose="020B0604020202020204" pitchFamily="34" charset="0"/>
                <a:cs typeface="Arial" panose="020B0604020202020204" pitchFamily="34" charset="0"/>
              </a:endParaRPr>
            </a:p>
          </xdr:txBody>
        </xdr:sp>
      </mc:Choice>
      <mc:Fallback xmlns="">
        <xdr:sp macro="" textlink="">
          <xdr:nvSpPr>
            <xdr:cNvPr id="8" name="TextBox 7"/>
            <xdr:cNvSpPr txBox="1"/>
          </xdr:nvSpPr>
          <xdr:spPr>
            <a:xfrm>
              <a:off x="7734305" y="3733800"/>
              <a:ext cx="1714764" cy="288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ELEV_VPC+g_1∗x+(r/2)∗x^2</a:t>
              </a:r>
              <a:endParaRPr lang="en-US" sz="1100" b="0" i="0">
                <a:latin typeface="Arial" panose="020B0604020202020204" pitchFamily="34" charset="0"/>
                <a:cs typeface="Arial" panose="020B0604020202020204" pitchFamily="34" charset="0"/>
              </a:endParaRPr>
            </a:p>
          </xdr:txBody>
        </xdr:sp>
      </mc:Fallback>
    </mc:AlternateContent>
    <xdr:clientData/>
  </xdr:oneCellAnchor>
  <xdr:oneCellAnchor>
    <xdr:from>
      <xdr:col>7</xdr:col>
      <xdr:colOff>10086</xdr:colOff>
      <xdr:row>21</xdr:row>
      <xdr:rowOff>69477</xdr:rowOff>
    </xdr:from>
    <xdr:ext cx="2015424" cy="35708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719733" y="4036359"/>
              <a:ext cx="2015424" cy="357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g</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g</m:t>
                                </m:r>
                              </m:e>
                              <m:sub>
                                <m:r>
                                  <a:rPr lang="en-US" sz="1100" b="0" i="0">
                                    <a:latin typeface="Cambria Math" panose="02040503050406030204" pitchFamily="18" charset="0"/>
                                  </a:rPr>
                                  <m:t>1</m:t>
                                </m:r>
                              </m:sub>
                            </m:sSub>
                          </m:e>
                        </m:d>
                      </m:num>
                      <m:den>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L</m:t>
                            </m:r>
                          </m:e>
                          <m:sub>
                            <m:r>
                              <m:rPr>
                                <m:sty m:val="p"/>
                              </m:rPr>
                              <a:rPr lang="en-US" sz="1100" b="0" i="0">
                                <a:latin typeface="Cambria Math" panose="02040503050406030204" pitchFamily="18" charset="0"/>
                              </a:rPr>
                              <m:t>c</m:t>
                            </m:r>
                          </m:sub>
                        </m:sSub>
                      </m:den>
                    </m:f>
                    <m:r>
                      <a:rPr lang="en-US" sz="1100" b="0" i="0">
                        <a:latin typeface="Cambria Math" panose="02040503050406030204" pitchFamily="18" charset="0"/>
                      </a:rPr>
                      <m:t> </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g</m:t>
                        </m:r>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 </m:t>
                        </m:r>
                        <m:r>
                          <m:rPr>
                            <m:sty m:val="p"/>
                          </m:rPr>
                          <a:rPr lang="en-US" sz="1100" b="0" i="0">
                            <a:latin typeface="Cambria Math" panose="02040503050406030204" pitchFamily="18" charset="0"/>
                          </a:rPr>
                          <m:t>and</m:t>
                        </m:r>
                        <m:r>
                          <a:rPr lang="en-US" sz="1100" b="0" i="0">
                            <a:latin typeface="Cambria Math" panose="02040503050406030204" pitchFamily="18" charset="0"/>
                          </a:rPr>
                          <m:t> </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L</m:t>
                            </m:r>
                          </m:e>
                          <m:sub>
                            <m:r>
                              <m:rPr>
                                <m:sty m:val="p"/>
                              </m:rPr>
                              <a:rPr lang="en-US" sz="1100" b="0" i="0">
                                <a:latin typeface="Cambria Math" panose="02040503050406030204" pitchFamily="18" charset="0"/>
                              </a:rPr>
                              <m:t>c</m:t>
                            </m:r>
                          </m:sub>
                        </m:sSub>
                        <m:r>
                          <a:rPr lang="en-US" sz="1100" b="0" i="0">
                            <a:latin typeface="Cambria Math" panose="02040503050406030204" pitchFamily="18" charset="0"/>
                          </a:rPr>
                          <m:t> </m:t>
                        </m:r>
                        <m:r>
                          <m:rPr>
                            <m:sty m:val="p"/>
                          </m:rPr>
                          <a:rPr lang="en-US" sz="1100" b="0" i="0">
                            <a:latin typeface="Cambria Math" panose="02040503050406030204" pitchFamily="18" charset="0"/>
                          </a:rPr>
                          <m:t>in</m:t>
                        </m:r>
                        <m:r>
                          <a:rPr lang="en-US" sz="1100" b="0" i="0">
                            <a:latin typeface="Cambria Math" panose="02040503050406030204" pitchFamily="18" charset="0"/>
                          </a:rPr>
                          <m:t> </m:t>
                        </m:r>
                        <m:r>
                          <m:rPr>
                            <m:sty m:val="p"/>
                          </m:rPr>
                          <a:rPr lang="en-US" sz="1100" b="0" i="0">
                            <a:latin typeface="Cambria Math" panose="02040503050406030204" pitchFamily="18" charset="0"/>
                          </a:rPr>
                          <m:t>STA</m:t>
                        </m:r>
                      </m:e>
                    </m:d>
                  </m:oMath>
                </m:oMathPara>
              </a14:m>
              <a:endParaRPr lang="en-US" sz="1100" b="0" i="0"/>
            </a:p>
          </xdr:txBody>
        </xdr:sp>
      </mc:Choice>
      <mc:Fallback xmlns="">
        <xdr:sp macro="" textlink="">
          <xdr:nvSpPr>
            <xdr:cNvPr id="9" name="TextBox 8"/>
            <xdr:cNvSpPr txBox="1"/>
          </xdr:nvSpPr>
          <xdr:spPr>
            <a:xfrm>
              <a:off x="7719733" y="4036359"/>
              <a:ext cx="2015424" cy="357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((g_2−g_1 ))/L_c   (g in % and L_c  in STA)</a:t>
              </a:r>
              <a:endParaRPr lang="en-US" sz="1100" b="0" i="0"/>
            </a:p>
          </xdr:txBody>
        </xdr:sp>
      </mc:Fallback>
    </mc:AlternateContent>
    <xdr:clientData/>
  </xdr:oneCellAnchor>
  <xdr:oneCellAnchor>
    <xdr:from>
      <xdr:col>7</xdr:col>
      <xdr:colOff>24095</xdr:colOff>
      <xdr:row>23</xdr:row>
      <xdr:rowOff>103095</xdr:rowOff>
    </xdr:from>
    <xdr:ext cx="2212721" cy="28995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733742" y="4450977"/>
              <a:ext cx="2212721" cy="289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VPI</m:t>
                        </m:r>
                      </m:sub>
                    </m:sSub>
                    <m:r>
                      <a:rPr lang="en-US" sz="1100" b="0" i="0">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g</m:t>
                            </m:r>
                          </m:e>
                          <m:sub>
                            <m:r>
                              <a:rPr lang="en-US" sz="1100" b="0" i="0">
                                <a:latin typeface="Cambria Math" panose="02040503050406030204" pitchFamily="18" charset="0"/>
                              </a:rPr>
                              <m:t>1</m:t>
                            </m:r>
                          </m:sub>
                        </m:sSub>
                      </m:num>
                      <m:den>
                        <m:r>
                          <a:rPr lang="en-US" sz="1100" b="0" i="0">
                            <a:latin typeface="Cambria Math" panose="02040503050406030204" pitchFamily="18" charset="0"/>
                          </a:rPr>
                          <m:t>100</m:t>
                        </m:r>
                      </m:den>
                    </m:f>
                    <m:r>
                      <a:rPr lang="en-US" sz="1100" b="0" i="0">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STA</m:t>
                            </m:r>
                          </m:e>
                          <m:sub>
                            <m:r>
                              <m:rPr>
                                <m:sty m:val="p"/>
                              </m:rPr>
                              <a:rPr lang="en-US" sz="1100" b="0" i="0">
                                <a:latin typeface="Cambria Math" panose="02040503050406030204" pitchFamily="18" charset="0"/>
                              </a:rPr>
                              <m:t>VPI</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STA</m:t>
                            </m:r>
                          </m:e>
                          <m:sub>
                            <m:r>
                              <m:rPr>
                                <m:sty m:val="p"/>
                              </m:rPr>
                              <a:rPr lang="en-US" sz="1100" b="0" i="0">
                                <a:latin typeface="Cambria Math" panose="02040503050406030204" pitchFamily="18" charset="0"/>
                              </a:rPr>
                              <m:t>VPC</m:t>
                            </m:r>
                          </m:sub>
                        </m:sSub>
                      </m:e>
                    </m:d>
                  </m:oMath>
                </m:oMathPara>
              </a14:m>
              <a:endParaRPr lang="en-US" sz="1100" b="0" i="0"/>
            </a:p>
          </xdr:txBody>
        </xdr:sp>
      </mc:Choice>
      <mc:Fallback xmlns="">
        <xdr:sp macro="" textlink="">
          <xdr:nvSpPr>
            <xdr:cNvPr id="10" name="TextBox 9"/>
            <xdr:cNvSpPr txBox="1"/>
          </xdr:nvSpPr>
          <xdr:spPr>
            <a:xfrm>
              <a:off x="7733742" y="4450977"/>
              <a:ext cx="2212721" cy="289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ELEV_VPI−g_1/100∗(STA_VPI−STA_VPC )</a:t>
              </a:r>
              <a:endParaRPr lang="en-US" sz="1100" b="0" i="0"/>
            </a:p>
          </xdr:txBody>
        </xdr:sp>
      </mc:Fallback>
    </mc:AlternateContent>
    <xdr:clientData/>
  </xdr:oneCellAnchor>
  <xdr:oneCellAnchor>
    <xdr:from>
      <xdr:col>7</xdr:col>
      <xdr:colOff>21166</xdr:colOff>
      <xdr:row>25</xdr:row>
      <xdr:rowOff>80681</xdr:rowOff>
    </xdr:from>
    <xdr:ext cx="756041" cy="315792"/>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7730813" y="4809563"/>
              <a:ext cx="756041"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STA</m:t>
                        </m:r>
                      </m:e>
                      <m:sub>
                        <m:r>
                          <m:rPr>
                            <m:sty m:val="p"/>
                          </m:rPr>
                          <a:rPr lang="en-US" sz="1100" b="0" i="0">
                            <a:latin typeface="Cambria Math" panose="02040503050406030204" pitchFamily="18" charset="0"/>
                          </a:rPr>
                          <m:t>VPI</m:t>
                        </m:r>
                      </m:sub>
                    </m:sSub>
                    <m:r>
                      <a:rPr lang="en-US" sz="1100" b="0" i="0">
                        <a:latin typeface="Cambria Math" panose="02040503050406030204" pitchFamily="18" charset="0"/>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L</m:t>
                            </m:r>
                          </m:e>
                          <m:sub>
                            <m:r>
                              <m:rPr>
                                <m:sty m:val="p"/>
                              </m:rPr>
                              <a:rPr lang="en-US" sz="1100" b="0" i="0">
                                <a:latin typeface="Cambria Math" panose="02040503050406030204" pitchFamily="18" charset="0"/>
                              </a:rPr>
                              <m:t>c</m:t>
                            </m:r>
                          </m:sub>
                        </m:sSub>
                      </m:num>
                      <m:den>
                        <m:r>
                          <a:rPr lang="en-US" sz="1100" b="0" i="0">
                            <a:latin typeface="Cambria Math" panose="02040503050406030204" pitchFamily="18" charset="0"/>
                          </a:rPr>
                          <m:t>2</m:t>
                        </m:r>
                      </m:den>
                    </m:f>
                  </m:oMath>
                </m:oMathPara>
              </a14:m>
              <a:endParaRPr lang="en-US" sz="1100" b="0" i="0"/>
            </a:p>
          </xdr:txBody>
        </xdr:sp>
      </mc:Choice>
      <mc:Fallback xmlns="">
        <xdr:sp macro="" textlink="">
          <xdr:nvSpPr>
            <xdr:cNvPr id="11" name="TextBox 10"/>
            <xdr:cNvSpPr txBox="1"/>
          </xdr:nvSpPr>
          <xdr:spPr>
            <a:xfrm>
              <a:off x="7730813" y="4809563"/>
              <a:ext cx="756041"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STA_VPI−L_c/2</a:t>
              </a:r>
              <a:endParaRPr lang="en-US" sz="1100" b="0" i="0"/>
            </a:p>
          </xdr:txBody>
        </xdr:sp>
      </mc:Fallback>
    </mc:AlternateContent>
    <xdr:clientData/>
  </xdr:oneCellAnchor>
  <xdr:twoCellAnchor editAs="oneCell">
    <xdr:from>
      <xdr:col>0</xdr:col>
      <xdr:colOff>237349</xdr:colOff>
      <xdr:row>19</xdr:row>
      <xdr:rowOff>21980</xdr:rowOff>
    </xdr:from>
    <xdr:to>
      <xdr:col>4</xdr:col>
      <xdr:colOff>1862202</xdr:colOff>
      <xdr:row>26</xdr:row>
      <xdr:rowOff>113347</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48" t="43552" r="3157" b="39134"/>
        <a:stretch/>
      </xdr:blipFill>
      <xdr:spPr>
        <a:xfrm>
          <a:off x="237349" y="3603380"/>
          <a:ext cx="5472953" cy="1424867"/>
        </a:xfrm>
        <a:prstGeom prst="rect">
          <a:avLst/>
        </a:prstGeom>
      </xdr:spPr>
    </xdr:pic>
    <xdr:clientData/>
  </xdr:twoCellAnchor>
  <xdr:twoCellAnchor editAs="oneCell">
    <xdr:from>
      <xdr:col>9</xdr:col>
      <xdr:colOff>57321</xdr:colOff>
      <xdr:row>25</xdr:row>
      <xdr:rowOff>117231</xdr:rowOff>
    </xdr:from>
    <xdr:to>
      <xdr:col>11</xdr:col>
      <xdr:colOff>1059817</xdr:colOff>
      <xdr:row>33</xdr:row>
      <xdr:rowOff>87925</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776" t="36283" r="27871" b="45556"/>
        <a:stretch/>
      </xdr:blipFill>
      <xdr:spPr>
        <a:xfrm>
          <a:off x="9033233" y="4846113"/>
          <a:ext cx="2873878" cy="1494694"/>
        </a:xfrm>
        <a:prstGeom prst="rect">
          <a:avLst/>
        </a:prstGeom>
      </xdr:spPr>
    </xdr:pic>
    <xdr:clientData/>
  </xdr:twoCellAnchor>
  <xdr:twoCellAnchor editAs="oneCell">
    <xdr:from>
      <xdr:col>9</xdr:col>
      <xdr:colOff>44823</xdr:colOff>
      <xdr:row>4</xdr:row>
      <xdr:rowOff>89646</xdr:rowOff>
    </xdr:from>
    <xdr:to>
      <xdr:col>11</xdr:col>
      <xdr:colOff>952500</xdr:colOff>
      <xdr:row>12</xdr:row>
      <xdr:rowOff>11205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961" t="41803" r="26282" b="40632"/>
        <a:stretch/>
      </xdr:blipFill>
      <xdr:spPr>
        <a:xfrm>
          <a:off x="9020735" y="818028"/>
          <a:ext cx="2779059" cy="1445559"/>
        </a:xfrm>
        <a:prstGeom prst="rect">
          <a:avLst/>
        </a:prstGeom>
      </xdr:spPr>
    </xdr:pic>
    <xdr:clientData/>
  </xdr:twoCellAnchor>
  <xdr:twoCellAnchor editAs="oneCell">
    <xdr:from>
      <xdr:col>15</xdr:col>
      <xdr:colOff>627531</xdr:colOff>
      <xdr:row>0</xdr:row>
      <xdr:rowOff>0</xdr:rowOff>
    </xdr:from>
    <xdr:to>
      <xdr:col>18</xdr:col>
      <xdr:colOff>414620</xdr:colOff>
      <xdr:row>14</xdr:row>
      <xdr:rowOff>2</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9601" t="36084" r="40045" b="34232"/>
        <a:stretch/>
      </xdr:blipFill>
      <xdr:spPr>
        <a:xfrm>
          <a:off x="16091649" y="168087"/>
          <a:ext cx="1804147" cy="2442884"/>
        </a:xfrm>
        <a:prstGeom prst="rect">
          <a:avLst/>
        </a:prstGeom>
      </xdr:spPr>
    </xdr:pic>
    <xdr:clientData/>
  </xdr:twoCellAnchor>
  <xdr:oneCellAnchor>
    <xdr:from>
      <xdr:col>6</xdr:col>
      <xdr:colOff>622296</xdr:colOff>
      <xdr:row>39</xdr:row>
      <xdr:rowOff>135247</xdr:rowOff>
    </xdr:from>
    <xdr:ext cx="1605952" cy="3157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7704414" y="7531129"/>
              <a:ext cx="1605952" cy="31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B</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D</m:t>
                            </m:r>
                          </m:sub>
                        </m:sSub>
                      </m:e>
                    </m:d>
                    <m:r>
                      <a:rPr lang="en-US" sz="1100" b="0" i="0">
                        <a:latin typeface="Cambria Math" panose="02040503050406030204" pitchFamily="18" charset="0"/>
                      </a:rPr>
                      <m:t>∗12</m:t>
                    </m:r>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in</m:t>
                        </m:r>
                        <m:r>
                          <a:rPr lang="en-US" sz="1100" b="0" i="0">
                            <a:latin typeface="Cambria Math" panose="02040503050406030204" pitchFamily="18" charset="0"/>
                          </a:rPr>
                          <m:t>.</m:t>
                        </m:r>
                      </m:num>
                      <m:den>
                        <m:r>
                          <m:rPr>
                            <m:sty m:val="p"/>
                          </m:rPr>
                          <a:rPr lang="en-US" sz="1100" b="0" i="0">
                            <a:latin typeface="Cambria Math" panose="02040503050406030204" pitchFamily="18" charset="0"/>
                          </a:rPr>
                          <m:t>ft</m:t>
                        </m:r>
                      </m:den>
                    </m:f>
                    <m:r>
                      <a:rPr lang="en-US" sz="1100" b="0" i="0">
                        <a:latin typeface="Cambria Math" panose="02040503050406030204" pitchFamily="18" charset="0"/>
                      </a:rPr>
                      <m:t>.</m:t>
                    </m:r>
                  </m:oMath>
                </m:oMathPara>
              </a14:m>
              <a:endParaRPr lang="en-US" sz="1100" b="0" i="0"/>
            </a:p>
          </xdr:txBody>
        </xdr:sp>
      </mc:Choice>
      <mc:Fallback xmlns="">
        <xdr:sp macro="" textlink="">
          <xdr:nvSpPr>
            <xdr:cNvPr id="22" name="TextBox 21"/>
            <xdr:cNvSpPr txBox="1"/>
          </xdr:nvSpPr>
          <xdr:spPr>
            <a:xfrm>
              <a:off x="7704414" y="7531129"/>
              <a:ext cx="1605952" cy="31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(ELEV_B−ELEV_D )∗12 (in.)/ft.</a:t>
              </a:r>
              <a:endParaRPr lang="en-US" sz="1100" b="0" i="0"/>
            </a:p>
          </xdr:txBody>
        </xdr:sp>
      </mc:Fallback>
    </mc:AlternateContent>
    <xdr:clientData/>
  </xdr:oneCellAnchor>
  <xdr:oneCellAnchor>
    <xdr:from>
      <xdr:col>7</xdr:col>
      <xdr:colOff>27293</xdr:colOff>
      <xdr:row>42</xdr:row>
      <xdr:rowOff>28256</xdr:rowOff>
    </xdr:from>
    <xdr:ext cx="14318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7736940" y="7995638"/>
              <a:ext cx="14318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0">
                        <a:latin typeface="Cambria Math" panose="02040503050406030204" pitchFamily="18" charset="0"/>
                      </a:rPr>
                      <m:t>0.5∗</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A</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ELEV</m:t>
                            </m:r>
                          </m:e>
                          <m:sub>
                            <m:r>
                              <m:rPr>
                                <m:sty m:val="p"/>
                              </m:rPr>
                              <a:rPr lang="en-US" sz="1100" b="0" i="0">
                                <a:latin typeface="Cambria Math" panose="02040503050406030204" pitchFamily="18" charset="0"/>
                              </a:rPr>
                              <m:t>C</m:t>
                            </m:r>
                          </m:sub>
                        </m:sSub>
                      </m:e>
                    </m:d>
                  </m:oMath>
                </m:oMathPara>
              </a14:m>
              <a:endParaRPr lang="en-US" sz="1100" b="0" i="0"/>
            </a:p>
          </xdr:txBody>
        </xdr:sp>
      </mc:Choice>
      <mc:Fallback xmlns="">
        <xdr:sp macro="" textlink="">
          <xdr:nvSpPr>
            <xdr:cNvPr id="23" name="TextBox 22"/>
            <xdr:cNvSpPr txBox="1"/>
          </xdr:nvSpPr>
          <xdr:spPr>
            <a:xfrm>
              <a:off x="7736940" y="7995638"/>
              <a:ext cx="14318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0.5∗(ELEV_A+ELEV_C )</a:t>
              </a:r>
              <a:endParaRPr lang="en-US" sz="1100" b="0" i="0"/>
            </a:p>
          </xdr:txBody>
        </xdr:sp>
      </mc:Fallback>
    </mc:AlternateContent>
    <xdr:clientData/>
  </xdr:oneCellAnchor>
  <xdr:oneCellAnchor>
    <xdr:from>
      <xdr:col>14</xdr:col>
      <xdr:colOff>24111</xdr:colOff>
      <xdr:row>5</xdr:row>
      <xdr:rowOff>137683</xdr:rowOff>
    </xdr:from>
    <xdr:ext cx="989823" cy="315727"/>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4905523" y="1056565"/>
              <a:ext cx="989823" cy="31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0">
                        <a:latin typeface="Cambria Math" panose="02040503050406030204" pitchFamily="18" charset="0"/>
                      </a:rPr>
                      <m:t>−</m:t>
                    </m:r>
                    <m:r>
                      <m:rPr>
                        <m:sty m:val="p"/>
                      </m:rPr>
                      <a:rPr lang="en-US" sz="1100" b="0" i="0">
                        <a:latin typeface="Cambria Math" panose="02040503050406030204" pitchFamily="18" charset="0"/>
                      </a:rPr>
                      <m:t>M</m:t>
                    </m:r>
                    <m:r>
                      <a:rPr lang="en-US" sz="1100" b="0" i="0">
                        <a:latin typeface="Cambria Math" panose="02040503050406030204" pitchFamily="18" charset="0"/>
                      </a:rPr>
                      <m:t>∗</m:t>
                    </m:r>
                    <m:r>
                      <m:rPr>
                        <m:sty m:val="p"/>
                      </m:rPr>
                      <a:rPr lang="en-US" sz="1100" b="0" i="0">
                        <a:latin typeface="Cambria Math" panose="02040503050406030204" pitchFamily="18" charset="0"/>
                      </a:rPr>
                      <m:t>CS</m:t>
                    </m:r>
                    <m:r>
                      <a:rPr lang="en-US" sz="1100" b="0" i="0">
                        <a:latin typeface="Cambria Math" panose="02040503050406030204" pitchFamily="18" charset="0"/>
                      </a:rPr>
                      <m:t>∗12</m:t>
                    </m:r>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in</m:t>
                        </m:r>
                        <m:r>
                          <a:rPr lang="en-US" sz="1100" b="0" i="0">
                            <a:latin typeface="Cambria Math" panose="02040503050406030204" pitchFamily="18" charset="0"/>
                          </a:rPr>
                          <m:t>.</m:t>
                        </m:r>
                      </m:num>
                      <m:den>
                        <m:r>
                          <m:rPr>
                            <m:sty m:val="p"/>
                          </m:rPr>
                          <a:rPr lang="en-US" sz="1100" b="0" i="0">
                            <a:latin typeface="Cambria Math" panose="02040503050406030204" pitchFamily="18" charset="0"/>
                          </a:rPr>
                          <m:t>ft</m:t>
                        </m:r>
                        <m:r>
                          <a:rPr lang="en-US" sz="1100" b="0" i="0">
                            <a:latin typeface="Cambria Math" panose="02040503050406030204" pitchFamily="18" charset="0"/>
                          </a:rPr>
                          <m:t>.</m:t>
                        </m:r>
                      </m:den>
                    </m:f>
                  </m:oMath>
                </m:oMathPara>
              </a14:m>
              <a:endParaRPr lang="en-US" sz="1100" i="0"/>
            </a:p>
          </xdr:txBody>
        </xdr:sp>
      </mc:Choice>
      <mc:Fallback xmlns="">
        <xdr:sp macro="" textlink="">
          <xdr:nvSpPr>
            <xdr:cNvPr id="24" name="TextBox 23"/>
            <xdr:cNvSpPr txBox="1"/>
          </xdr:nvSpPr>
          <xdr:spPr>
            <a:xfrm>
              <a:off x="14905523" y="1056565"/>
              <a:ext cx="989823" cy="31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−M∗CS∗12 (in.)/(ft.)</a:t>
              </a:r>
              <a:endParaRPr lang="en-US" sz="1100" i="0"/>
            </a:p>
          </xdr:txBody>
        </xdr:sp>
      </mc:Fallback>
    </mc:AlternateContent>
    <xdr:clientData/>
  </xdr:oneCellAnchor>
  <xdr:oneCellAnchor>
    <xdr:from>
      <xdr:col>14</xdr:col>
      <xdr:colOff>43162</xdr:colOff>
      <xdr:row>7</xdr:row>
      <xdr:rowOff>131669</xdr:rowOff>
    </xdr:from>
    <xdr:ext cx="540597" cy="315792"/>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4924574" y="1431551"/>
              <a:ext cx="540597"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L</m:t>
                        </m:r>
                      </m:num>
                      <m:den>
                        <m:r>
                          <a:rPr lang="en-US" sz="1100" b="0" i="0">
                            <a:latin typeface="Cambria Math" panose="02040503050406030204" pitchFamily="18" charset="0"/>
                          </a:rPr>
                          <m:t>2</m:t>
                        </m:r>
                      </m:den>
                    </m:f>
                    <m:r>
                      <a:rPr lang="en-US" sz="1100" b="0" i="0">
                        <a:latin typeface="Cambria Math" panose="02040503050406030204" pitchFamily="18" charset="0"/>
                      </a:rPr>
                      <m:t>∗</m:t>
                    </m:r>
                    <m:r>
                      <m:rPr>
                        <m:sty m:val="p"/>
                      </m:rPr>
                      <a:rPr lang="en-US" sz="1100" b="0" i="0">
                        <a:latin typeface="Cambria Math" panose="02040503050406030204" pitchFamily="18" charset="0"/>
                      </a:rPr>
                      <m:t>tan</m:t>
                    </m:r>
                    <m:f>
                      <m:fPr>
                        <m:ctrlPr>
                          <a:rPr lang="en-US" sz="1100" b="0" i="1">
                            <a:latin typeface="Cambria Math" panose="02040503050406030204" pitchFamily="18" charset="0"/>
                          </a:rPr>
                        </m:ctrlPr>
                      </m:fPr>
                      <m:num>
                        <m:r>
                          <m:rPr>
                            <m:sty m:val="p"/>
                          </m:rPr>
                          <a:rPr lang="en-US" sz="1100" b="0" i="0">
                            <a:latin typeface="Cambria Math" panose="02040503050406030204" pitchFamily="18" charset="0"/>
                            <a:ea typeface="Cambria Math" panose="02040503050406030204" pitchFamily="18" charset="0"/>
                          </a:rPr>
                          <m:t>α</m:t>
                        </m:r>
                      </m:num>
                      <m:den>
                        <m:r>
                          <a:rPr lang="en-US" sz="1100" b="0" i="0">
                            <a:latin typeface="Cambria Math" panose="02040503050406030204" pitchFamily="18" charset="0"/>
                          </a:rPr>
                          <m:t>4</m:t>
                        </m:r>
                      </m:den>
                    </m:f>
                  </m:oMath>
                </m:oMathPara>
              </a14:m>
              <a:endParaRPr lang="en-US" sz="1100" i="0"/>
            </a:p>
          </xdr:txBody>
        </xdr:sp>
      </mc:Choice>
      <mc:Fallback xmlns="">
        <xdr:sp macro="" textlink="">
          <xdr:nvSpPr>
            <xdr:cNvPr id="25" name="TextBox 24"/>
            <xdr:cNvSpPr txBox="1"/>
          </xdr:nvSpPr>
          <xdr:spPr>
            <a:xfrm>
              <a:off x="14924574" y="1431551"/>
              <a:ext cx="540597"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L/2∗tan</a:t>
              </a:r>
              <a:r>
                <a:rPr lang="en-US" sz="1100" b="0" i="0">
                  <a:latin typeface="Cambria Math" panose="02040503050406030204" pitchFamily="18" charset="0"/>
                  <a:ea typeface="Cambria Math" panose="02040503050406030204" pitchFamily="18" charset="0"/>
                </a:rPr>
                <a:t> α/</a:t>
              </a:r>
              <a:r>
                <a:rPr lang="en-US" sz="1100" b="0" i="0">
                  <a:latin typeface="Cambria Math" panose="02040503050406030204" pitchFamily="18" charset="0"/>
                </a:rPr>
                <a:t>4</a:t>
              </a:r>
              <a:endParaRPr lang="en-US" sz="1100" i="0"/>
            </a:p>
          </xdr:txBody>
        </xdr:sp>
      </mc:Fallback>
    </mc:AlternateContent>
    <xdr:clientData/>
  </xdr:oneCellAnchor>
  <xdr:oneCellAnchor>
    <xdr:from>
      <xdr:col>14</xdr:col>
      <xdr:colOff>82797</xdr:colOff>
      <xdr:row>9</xdr:row>
      <xdr:rowOff>120463</xdr:rowOff>
    </xdr:from>
    <xdr:ext cx="472694" cy="317972"/>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14964209" y="1801345"/>
              <a:ext cx="472694"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ea typeface="Cambria Math" panose="02040503050406030204" pitchFamily="18" charset="0"/>
                          </a:rPr>
                        </m:ctrlPr>
                      </m:fPr>
                      <m:num>
                        <m:r>
                          <a:rPr lang="en-US" sz="1100" b="0" i="0">
                            <a:latin typeface="Cambria Math" panose="02040503050406030204" pitchFamily="18" charset="0"/>
                            <a:ea typeface="Cambria Math" panose="02040503050406030204" pitchFamily="18" charset="0"/>
                          </a:rPr>
                          <m:t>360∗</m:t>
                        </m:r>
                        <m:r>
                          <m:rPr>
                            <m:sty m:val="p"/>
                          </m:rPr>
                          <a:rPr lang="en-US" sz="1100" b="0" i="0">
                            <a:latin typeface="Cambria Math" panose="02040503050406030204" pitchFamily="18" charset="0"/>
                            <a:ea typeface="Cambria Math" panose="02040503050406030204" pitchFamily="18" charset="0"/>
                          </a:rPr>
                          <m:t>L</m:t>
                        </m:r>
                      </m:num>
                      <m:den>
                        <m:r>
                          <a:rPr lang="en-US" sz="1100" b="0" i="0">
                            <a:latin typeface="Cambria Math" panose="02040503050406030204" pitchFamily="18" charset="0"/>
                            <a:ea typeface="Cambria Math" panose="02040503050406030204" pitchFamily="18" charset="0"/>
                          </a:rPr>
                          <m:t>2</m:t>
                        </m:r>
                        <m:r>
                          <m:rPr>
                            <m:sty m:val="p"/>
                          </m:rPr>
                          <a:rPr lang="en-US" sz="1100" b="0" i="0">
                            <a:latin typeface="Cambria Math" panose="02040503050406030204" pitchFamily="18" charset="0"/>
                            <a:ea typeface="Cambria Math" panose="02040503050406030204" pitchFamily="18" charset="0"/>
                          </a:rPr>
                          <m:t>πR</m:t>
                        </m:r>
                      </m:den>
                    </m:f>
                  </m:oMath>
                </m:oMathPara>
              </a14:m>
              <a:endParaRPr lang="en-US" sz="1100" i="0"/>
            </a:p>
          </xdr:txBody>
        </xdr:sp>
      </mc:Choice>
      <mc:Fallback xmlns="">
        <xdr:sp macro="" textlink="">
          <xdr:nvSpPr>
            <xdr:cNvPr id="26" name="TextBox 25"/>
            <xdr:cNvSpPr txBox="1"/>
          </xdr:nvSpPr>
          <xdr:spPr>
            <a:xfrm>
              <a:off x="14964209" y="1801345"/>
              <a:ext cx="472694"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ea typeface="Cambria Math" panose="02040503050406030204" pitchFamily="18" charset="0"/>
                </a:rPr>
                <a:t>(360∗L)/2πR</a:t>
              </a:r>
              <a:endParaRPr lang="en-US" sz="1100" i="0"/>
            </a:p>
          </xdr:txBody>
        </xdr:sp>
      </mc:Fallback>
    </mc:AlternateContent>
    <xdr:clientData/>
  </xdr:oneCellAnchor>
  <xdr:oneCellAnchor>
    <xdr:from>
      <xdr:col>14</xdr:col>
      <xdr:colOff>75349</xdr:colOff>
      <xdr:row>31</xdr:row>
      <xdr:rowOff>127747</xdr:rowOff>
    </xdr:from>
    <xdr:ext cx="1655260" cy="320344"/>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4953399" y="5995147"/>
              <a:ext cx="1655260" cy="32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num>
                      <m:den>
                        <m:r>
                          <a:rPr lang="en-US" sz="1100" b="0" i="0">
                            <a:latin typeface="Cambria Math" panose="02040503050406030204" pitchFamily="18" charset="0"/>
                          </a:rPr>
                          <m:t>2</m:t>
                        </m:r>
                      </m:den>
                    </m:f>
                    <m:r>
                      <a:rPr lang="en-US" sz="1100" b="0" i="0">
                        <a:latin typeface="Cambria Math" panose="02040503050406030204" pitchFamily="18" charset="0"/>
                      </a:rPr>
                      <m:t>−</m:t>
                    </m:r>
                    <m:sSub>
                      <m:sSubPr>
                        <m:ctrlPr>
                          <a:rPr lang="en-US" sz="1100" b="0" i="1">
                            <a:latin typeface="Cambria Math" panose="02040503050406030204" pitchFamily="18" charset="0"/>
                          </a:rPr>
                        </m:ctrlPr>
                      </m:sSubPr>
                      <m:e>
                        <m:r>
                          <a:rPr lang="en-US" sz="1100" b="0" i="0">
                            <a:latin typeface="Cambria Math" panose="02040503050406030204" pitchFamily="18" charset="0"/>
                            <a:ea typeface="Cambria Math" panose="02040503050406030204" pitchFamily="18" charset="0"/>
                          </a:rPr>
                          <m:t>∆</m:t>
                        </m:r>
                      </m:e>
                      <m:sub>
                        <m:r>
                          <m:rPr>
                            <m:sty m:val="p"/>
                          </m:rPr>
                          <a:rPr lang="en-US" sz="1100" b="0" i="0">
                            <a:latin typeface="Cambria Math" panose="02040503050406030204" pitchFamily="18" charset="0"/>
                          </a:rPr>
                          <m:t>DL</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PE</m:t>
                        </m:r>
                      </m:sub>
                    </m:sSub>
                  </m:oMath>
                </m:oMathPara>
              </a14:m>
              <a:endParaRPr lang="en-US" sz="1100" i="0"/>
            </a:p>
          </xdr:txBody>
        </xdr:sp>
      </mc:Choice>
      <mc:Fallback xmlns="">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4953399" y="5995147"/>
              <a:ext cx="1655260" cy="320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(D_1+D_3)/2−</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DL−C_dp+</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PE</a:t>
              </a:r>
              <a:endParaRPr lang="en-US" sz="1100" i="0"/>
            </a:p>
          </xdr:txBody>
        </xdr:sp>
      </mc:Fallback>
    </mc:AlternateContent>
    <xdr:clientData/>
  </xdr:oneCellAnchor>
  <xdr:oneCellAnchor>
    <xdr:from>
      <xdr:col>14</xdr:col>
      <xdr:colOff>20170</xdr:colOff>
      <xdr:row>37</xdr:row>
      <xdr:rowOff>107576</xdr:rowOff>
    </xdr:from>
    <xdr:ext cx="1245213" cy="327397"/>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4898220" y="7117976"/>
              <a:ext cx="1245213"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+10∗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e>
                        </m:d>
                      </m:num>
                      <m:den>
                        <m:r>
                          <a:rPr lang="en-US" sz="1100" b="0" i="0">
                            <a:latin typeface="Cambria Math" panose="02040503050406030204" pitchFamily="18" charset="0"/>
                          </a:rPr>
                          <m:t>12</m:t>
                        </m:r>
                      </m:den>
                    </m:f>
                  </m:oMath>
                </m:oMathPara>
              </a14:m>
              <a:endParaRPr lang="en-US" sz="1100" i="0"/>
            </a:p>
          </xdr:txBody>
        </xdr:sp>
      </mc:Choice>
      <mc:Fallback xmlns="">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4898220" y="7117976"/>
              <a:ext cx="1245213"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((D_1+10∗D_2+D_3 ))/12</a:t>
              </a:r>
              <a:endParaRPr lang="en-US" sz="1100" i="0"/>
            </a:p>
          </xdr:txBody>
        </xdr:sp>
      </mc:Fallback>
    </mc:AlternateContent>
    <xdr:clientData/>
  </xdr:oneCellAnchor>
  <xdr:oneCellAnchor>
    <xdr:from>
      <xdr:col>19</xdr:col>
      <xdr:colOff>3099518</xdr:colOff>
      <xdr:row>20</xdr:row>
      <xdr:rowOff>74641</xdr:rowOff>
    </xdr:from>
    <xdr:ext cx="1699761" cy="513539"/>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1044618" y="3846541"/>
              <a:ext cx="1699761" cy="513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b="0" i="0">
                <a:latin typeface="Cambria Math" panose="02040503050406030204" pitchFamily="18" charset="0"/>
              </a:endParaRPr>
            </a:p>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+10∗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r>
                                  <m:rPr>
                                    <m:sty m:val="p"/>
                                  </m:rPr>
                                  <a:rPr lang="en-US" sz="1100" b="0" i="0">
                                    <a:latin typeface="Cambria Math" panose="02040503050406030204" pitchFamily="18" charset="0"/>
                                  </a:rPr>
                                  <m:t>under</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e>
                        </m:d>
                      </m:num>
                      <m:den>
                        <m:r>
                          <a:rPr lang="en-US" sz="1100" b="0" i="0">
                            <a:latin typeface="Cambria Math" panose="02040503050406030204" pitchFamily="18" charset="0"/>
                          </a:rPr>
                          <m:t>12</m:t>
                        </m:r>
                      </m:den>
                    </m:f>
                  </m:oMath>
                </m:oMathPara>
              </a14:m>
              <a:endParaRPr lang="en-US" sz="1100" i="0"/>
            </a:p>
          </xdr:txBody>
        </xdr:sp>
      </mc:Choice>
      <mc:Fallback xmlns="">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1044618" y="3846541"/>
              <a:ext cx="1699761" cy="513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b="0" i="0">
                <a:latin typeface="Cambria Math" panose="02040503050406030204" pitchFamily="18" charset="0"/>
              </a:endParaRPr>
            </a:p>
            <a:p>
              <a:pPr/>
              <a:r>
                <a:rPr lang="en-US" sz="1100" b="0" i="0">
                  <a:latin typeface="Cambria Math" panose="02040503050406030204" pitchFamily="18" charset="0"/>
                </a:rPr>
                <a:t>((D_1+10∗D_(2,under)+D_3 ))/12</a:t>
              </a:r>
              <a:endParaRPr lang="en-US" sz="1100" i="0"/>
            </a:p>
          </xdr:txBody>
        </xdr:sp>
      </mc:Fallback>
    </mc:AlternateContent>
    <xdr:clientData/>
  </xdr:oneCellAnchor>
  <xdr:oneCellAnchor>
    <xdr:from>
      <xdr:col>14</xdr:col>
      <xdr:colOff>80681</xdr:colOff>
      <xdr:row>19</xdr:row>
      <xdr:rowOff>114300</xdr:rowOff>
    </xdr:from>
    <xdr:ext cx="480773" cy="316882"/>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4962093" y="3890682"/>
              <a:ext cx="480773"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B</m:t>
                            </m:r>
                          </m:e>
                          <m:sub>
                            <m:r>
                              <m:rPr>
                                <m:sty m:val="p"/>
                              </m:rPr>
                              <a:rPr lang="en-US" sz="1100" b="0" i="0">
                                <a:latin typeface="Cambria Math" panose="02040503050406030204" pitchFamily="18" charset="0"/>
                              </a:rPr>
                              <m:t>tf</m:t>
                            </m:r>
                          </m:sub>
                        </m:sSub>
                        <m:r>
                          <a:rPr lang="en-US" sz="1100" b="0" i="0">
                            <a:latin typeface="Cambria Math" panose="02040503050406030204" pitchFamily="18" charset="0"/>
                          </a:rPr>
                          <m:t>∗</m:t>
                        </m:r>
                        <m:r>
                          <m:rPr>
                            <m:sty m:val="p"/>
                          </m:rPr>
                          <a:rPr lang="en-US" sz="1100" b="0" i="0">
                            <a:latin typeface="Cambria Math" panose="02040503050406030204" pitchFamily="18" charset="0"/>
                          </a:rPr>
                          <m:t>CS</m:t>
                        </m:r>
                      </m:num>
                      <m:den>
                        <m:r>
                          <a:rPr lang="en-US" sz="1100" b="0" i="0">
                            <a:latin typeface="Cambria Math" panose="02040503050406030204" pitchFamily="18" charset="0"/>
                          </a:rPr>
                          <m:t>2</m:t>
                        </m:r>
                      </m:den>
                    </m:f>
                  </m:oMath>
                </m:oMathPara>
              </a14:m>
              <a:endParaRPr lang="en-US" sz="1100" i="0"/>
            </a:p>
          </xdr:txBody>
        </xdr:sp>
      </mc:Choice>
      <mc:Fallback xmlns="">
        <xdr:sp macro="" textlink="">
          <xdr:nvSpPr>
            <xdr:cNvPr id="30" name="TextBox 29"/>
            <xdr:cNvSpPr txBox="1"/>
          </xdr:nvSpPr>
          <xdr:spPr>
            <a:xfrm>
              <a:off x="14962093" y="3890682"/>
              <a:ext cx="480773"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B_tf∗CS)/2</a:t>
              </a:r>
              <a:endParaRPr lang="en-US" sz="1100" i="0"/>
            </a:p>
          </xdr:txBody>
        </xdr:sp>
      </mc:Fallback>
    </mc:AlternateContent>
    <xdr:clientData/>
  </xdr:oneCellAnchor>
  <xdr:oneCellAnchor>
    <xdr:from>
      <xdr:col>14</xdr:col>
      <xdr:colOff>47065</xdr:colOff>
      <xdr:row>16</xdr:row>
      <xdr:rowOff>2241</xdr:rowOff>
    </xdr:from>
    <xdr:ext cx="732252" cy="172227"/>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4928477" y="3016623"/>
              <a:ext cx="7322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m:rPr>
                            <m:sty m:val="p"/>
                          </m:rPr>
                          <a:rPr lang="en-US" sz="110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ea typeface="Cambria Math" panose="02040503050406030204" pitchFamily="18" charset="0"/>
                          </a:rPr>
                          <m:t>PE</m:t>
                        </m:r>
                        <m:r>
                          <a:rPr lang="en-US" sz="1100" b="0" i="0">
                            <a:latin typeface="Cambria Math" panose="02040503050406030204" pitchFamily="18" charset="0"/>
                            <a:ea typeface="Cambria Math" panose="02040503050406030204" pitchFamily="18" charset="0"/>
                          </a:rPr>
                          <m:t>1</m:t>
                        </m:r>
                      </m:sub>
                    </m:sSub>
                    <m:r>
                      <a:rPr lang="en-US" sz="1100" b="0" i="0">
                        <a:latin typeface="Cambria Math" panose="02040503050406030204" pitchFamily="18" charset="0"/>
                        <a:ea typeface="Cambria Math" panose="02040503050406030204" pitchFamily="18" charset="0"/>
                      </a:rPr>
                      <m:t>+</m:t>
                    </m:r>
                    <m:sSub>
                      <m:sSubPr>
                        <m:ctrlPr>
                          <a:rPr lang="en-US" sz="1100" i="1">
                            <a:solidFill>
                              <a:schemeClr val="tx1"/>
                            </a:solidFill>
                            <a:effectLst/>
                            <a:latin typeface="Cambria Math" panose="02040503050406030204" pitchFamily="18" charset="0"/>
                            <a:ea typeface="+mn-ea"/>
                            <a:cs typeface="+mn-cs"/>
                          </a:rPr>
                        </m:ctrlPr>
                      </m:sSubPr>
                      <m:e>
                        <m:r>
                          <m:rPr>
                            <m:sty m:val="p"/>
                          </m:rPr>
                          <a:rPr lang="en-US" sz="1100" i="0">
                            <a:solidFill>
                              <a:schemeClr val="tx1"/>
                            </a:solidFill>
                            <a:effectLst/>
                            <a:latin typeface="Cambria Math" panose="02040503050406030204" pitchFamily="18" charset="0"/>
                            <a:ea typeface="+mn-ea"/>
                            <a:cs typeface="+mn-cs"/>
                          </a:rPr>
                          <m:t>δ</m:t>
                        </m:r>
                      </m:e>
                      <m:sub>
                        <m:r>
                          <m:rPr>
                            <m:sty m:val="p"/>
                          </m:rPr>
                          <a:rPr lang="en-US" sz="1100" b="0" i="0">
                            <a:solidFill>
                              <a:schemeClr val="tx1"/>
                            </a:solidFill>
                            <a:effectLst/>
                            <a:latin typeface="Cambria Math" panose="02040503050406030204" pitchFamily="18" charset="0"/>
                            <a:ea typeface="+mn-ea"/>
                            <a:cs typeface="+mn-cs"/>
                          </a:rPr>
                          <m:t>PE</m:t>
                        </m:r>
                        <m:r>
                          <a:rPr lang="en-US" sz="1100" b="0" i="0">
                            <a:solidFill>
                              <a:schemeClr val="tx1"/>
                            </a:solidFill>
                            <a:effectLst/>
                            <a:latin typeface="Cambria Math" panose="02040503050406030204" pitchFamily="18" charset="0"/>
                            <a:ea typeface="+mn-ea"/>
                            <a:cs typeface="+mn-cs"/>
                          </a:rPr>
                          <m:t>2</m:t>
                        </m:r>
                      </m:sub>
                    </m:sSub>
                  </m:oMath>
                </m:oMathPara>
              </a14:m>
              <a:endParaRPr lang="en-US" sz="1100" i="0"/>
            </a:p>
          </xdr:txBody>
        </xdr:sp>
      </mc:Choice>
      <mc:Fallback xmlns="">
        <xdr:sp macro="" textlink="">
          <xdr:nvSpPr>
            <xdr:cNvPr id="31" name="TextBox 30"/>
            <xdr:cNvSpPr txBox="1"/>
          </xdr:nvSpPr>
          <xdr:spPr>
            <a:xfrm>
              <a:off x="14928477" y="3016623"/>
              <a:ext cx="7322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ea typeface="Cambria Math" panose="02040503050406030204" pitchFamily="18" charset="0"/>
                </a:rPr>
                <a:t>PE1+</a:t>
              </a:r>
              <a:r>
                <a:rPr lang="en-US" sz="1100" i="0">
                  <a:solidFill>
                    <a:schemeClr val="tx1"/>
                  </a:solidFill>
                  <a:effectLst/>
                  <a:latin typeface="+mn-lt"/>
                  <a:ea typeface="+mn-ea"/>
                  <a:cs typeface="+mn-cs"/>
                </a:rPr>
                <a:t>δ_</a:t>
              </a:r>
              <a:r>
                <a:rPr lang="en-US" sz="1100" b="0" i="0">
                  <a:solidFill>
                    <a:schemeClr val="tx1"/>
                  </a:solidFill>
                  <a:effectLst/>
                  <a:latin typeface="+mn-lt"/>
                  <a:ea typeface="+mn-ea"/>
                  <a:cs typeface="+mn-cs"/>
                </a:rPr>
                <a:t>PE</a:t>
              </a:r>
              <a:r>
                <a:rPr lang="en-US" sz="1100" b="0" i="0">
                  <a:solidFill>
                    <a:schemeClr val="tx1"/>
                  </a:solidFill>
                  <a:effectLst/>
                  <a:latin typeface="Cambria Math" panose="02040503050406030204" pitchFamily="18" charset="0"/>
                  <a:ea typeface="+mn-ea"/>
                  <a:cs typeface="+mn-cs"/>
                </a:rPr>
                <a:t>2</a:t>
              </a:r>
              <a:endParaRPr lang="en-US" sz="1100" i="0"/>
            </a:p>
          </xdr:txBody>
        </xdr:sp>
      </mc:Fallback>
    </mc:AlternateContent>
    <xdr:clientData/>
  </xdr:oneCellAnchor>
  <xdr:oneCellAnchor>
    <xdr:from>
      <xdr:col>14</xdr:col>
      <xdr:colOff>103092</xdr:colOff>
      <xdr:row>25</xdr:row>
      <xdr:rowOff>13447</xdr:rowOff>
    </xdr:from>
    <xdr:ext cx="557910" cy="172227"/>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4981142" y="4737847"/>
              <a:ext cx="5579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CS</m:t>
                        </m:r>
                      </m:sub>
                    </m:sSub>
                  </m:oMath>
                </m:oMathPara>
              </a14:m>
              <a:endParaRPr lang="en-US" sz="1100" i="0"/>
            </a:p>
          </xdr:txBody>
        </xdr:sp>
      </mc:Choice>
      <mc:Fallback xmlns="">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4981142" y="4737847"/>
              <a:ext cx="55791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CS</a:t>
              </a:r>
              <a:endParaRPr lang="en-US" sz="1100" i="0"/>
            </a:p>
          </xdr:txBody>
        </xdr:sp>
      </mc:Fallback>
    </mc:AlternateContent>
    <xdr:clientData/>
  </xdr:oneCellAnchor>
  <xdr:oneCellAnchor>
    <xdr:from>
      <xdr:col>20</xdr:col>
      <xdr:colOff>35857</xdr:colOff>
      <xdr:row>6</xdr:row>
      <xdr:rowOff>13447</xdr:rowOff>
    </xdr:from>
    <xdr:ext cx="1292470" cy="184602"/>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0895607" y="1118347"/>
              <a:ext cx="1292470"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0">
                        <a:latin typeface="Cambria Math" panose="02040503050406030204" pitchFamily="18" charset="0"/>
                      </a:rPr>
                      <m:t>0.20∗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0">
                        <a:latin typeface="Cambria Math" panose="02040503050406030204" pitchFamily="18" charset="0"/>
                        <a:ea typeface="Cambria Math" panose="02040503050406030204" pitchFamily="18" charset="0"/>
                      </a:rPr>
                      <m:t>≥+1.0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m:t>
                    </m:r>
                  </m:oMath>
                </m:oMathPara>
              </a14:m>
              <a:endParaRPr lang="en-US" sz="1100" i="0"/>
            </a:p>
          </xdr:txBody>
        </xdr:sp>
      </mc:Choice>
      <mc:Fallback xmlns="">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0895607" y="1118347"/>
              <a:ext cx="1292470"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0.20∗C_dp</a:t>
              </a:r>
              <a:r>
                <a:rPr lang="en-US" sz="1100" b="0" i="0">
                  <a:latin typeface="Cambria Math" panose="02040503050406030204" pitchFamily="18" charset="0"/>
                  <a:ea typeface="Cambria Math" panose="02040503050406030204" pitchFamily="18" charset="0"/>
                </a:rPr>
                <a:t>≥+1.0 in.</a:t>
              </a:r>
              <a:endParaRPr lang="en-US" sz="1100" i="0"/>
            </a:p>
          </xdr:txBody>
        </xdr:sp>
      </mc:Fallback>
    </mc:AlternateContent>
    <xdr:clientData/>
  </xdr:oneCellAnchor>
  <xdr:oneCellAnchor>
    <xdr:from>
      <xdr:col>20</xdr:col>
      <xdr:colOff>56030</xdr:colOff>
      <xdr:row>9</xdr:row>
      <xdr:rowOff>22411</xdr:rowOff>
    </xdr:from>
    <xdr:ext cx="1303818" cy="184602"/>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0915780" y="1698811"/>
              <a:ext cx="1303818"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a:t>-</a:t>
              </a:r>
              <a14:m>
                <m:oMath xmlns:m="http://schemas.openxmlformats.org/officeDocument/2006/math">
                  <m:r>
                    <a:rPr lang="en-US" sz="1100" b="0" i="0">
                      <a:latin typeface="Cambria Math" panose="02040503050406030204" pitchFamily="18" charset="0"/>
                    </a:rPr>
                    <m:t>0.50∗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1">
                      <a:latin typeface="Cambria Math" panose="02040503050406030204" pitchFamily="18" charset="0"/>
                      <a:ea typeface="Cambria Math" panose="02040503050406030204" pitchFamily="18" charset="0"/>
                    </a:rPr>
                    <m:t>≤</m:t>
                  </m:r>
                  <m:r>
                    <a:rPr lang="en-US" sz="1100" b="0" i="0">
                      <a:latin typeface="Cambria Math" panose="02040503050406030204" pitchFamily="18" charset="0"/>
                      <a:ea typeface="Cambria Math" panose="02040503050406030204" pitchFamily="18" charset="0"/>
                    </a:rPr>
                    <m:t>−1.0 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m:t>
                  </m:r>
                </m:oMath>
              </a14:m>
              <a:endParaRPr lang="en-US" sz="1100" i="0"/>
            </a:p>
          </xdr:txBody>
        </xdr:sp>
      </mc:Choice>
      <mc:Fallback xmlns="">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0915780" y="1698811"/>
              <a:ext cx="1303818"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a:t>-</a:t>
              </a:r>
              <a:r>
                <a:rPr lang="en-US" sz="1100" b="0" i="0">
                  <a:latin typeface="Cambria Math" panose="02040503050406030204" pitchFamily="18" charset="0"/>
                </a:rPr>
                <a:t>0.50∗C_dp</a:t>
              </a:r>
              <a:r>
                <a:rPr lang="en-US" sz="1100" b="0" i="0">
                  <a:latin typeface="Cambria Math" panose="02040503050406030204" pitchFamily="18" charset="0"/>
                  <a:ea typeface="Cambria Math" panose="02040503050406030204" pitchFamily="18" charset="0"/>
                </a:rPr>
                <a:t>≤−1.0 in.</a:t>
              </a:r>
              <a:endParaRPr lang="en-US" sz="1100" i="0"/>
            </a:p>
          </xdr:txBody>
        </xdr:sp>
      </mc:Fallback>
    </mc:AlternateContent>
    <xdr:clientData/>
  </xdr:oneCellAnchor>
  <xdr:oneCellAnchor>
    <xdr:from>
      <xdr:col>20</xdr:col>
      <xdr:colOff>35858</xdr:colOff>
      <xdr:row>12</xdr:row>
      <xdr:rowOff>176176</xdr:rowOff>
    </xdr:from>
    <xdr:ext cx="1035605" cy="172227"/>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0895608" y="2424076"/>
              <a:ext cx="10356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over</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CS</m:t>
                        </m:r>
                      </m:sub>
                    </m:sSub>
                  </m:oMath>
                </m:oMathPara>
              </a14:m>
              <a:endParaRPr lang="en-US" sz="1100" i="0"/>
            </a:p>
          </xdr:txBody>
        </xdr:sp>
      </mc:Choice>
      <mc:Fallback xmlns="">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0895608" y="2424076"/>
              <a:ext cx="103560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D_2−</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over−</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CS</a:t>
              </a:r>
              <a:endParaRPr lang="en-US" sz="1100" i="0"/>
            </a:p>
          </xdr:txBody>
        </xdr:sp>
      </mc:Fallback>
    </mc:AlternateContent>
    <xdr:clientData/>
  </xdr:oneCellAnchor>
  <xdr:oneCellAnchor>
    <xdr:from>
      <xdr:col>20</xdr:col>
      <xdr:colOff>33618</xdr:colOff>
      <xdr:row>19</xdr:row>
      <xdr:rowOff>22411</xdr:rowOff>
    </xdr:from>
    <xdr:ext cx="734368" cy="172227"/>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20910177" y="3608293"/>
              <a:ext cx="7343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under</m:t>
                        </m:r>
                      </m:sub>
                    </m:sSub>
                  </m:oMath>
                </m:oMathPara>
              </a14:m>
              <a:endParaRPr lang="en-US" sz="1100" i="0"/>
            </a:p>
          </xdr:txBody>
        </xdr:sp>
      </mc:Choice>
      <mc:Fallback xmlns="">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20910177" y="3608293"/>
              <a:ext cx="7343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D_2−</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under</a:t>
              </a:r>
              <a:endParaRPr lang="en-US" sz="1100" i="0"/>
            </a:p>
          </xdr:txBody>
        </xdr:sp>
      </mc:Fallback>
    </mc:AlternateContent>
    <xdr:clientData/>
  </xdr:oneCellAnchor>
  <xdr:oneCellAnchor>
    <xdr:from>
      <xdr:col>20</xdr:col>
      <xdr:colOff>2241</xdr:colOff>
      <xdr:row>26</xdr:row>
      <xdr:rowOff>13447</xdr:rowOff>
    </xdr:from>
    <xdr:ext cx="1507529" cy="184602"/>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20861991" y="4928347"/>
              <a:ext cx="1507529"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under</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a:rPr lang="en-US" sz="1100" b="0" i="0">
                            <a:latin typeface="Cambria Math" panose="02040503050406030204" pitchFamily="18" charset="0"/>
                            <a:ea typeface="Cambria Math" panose="02040503050406030204" pitchFamily="18" charset="0"/>
                          </a:rPr>
                          <m:t>∆</m:t>
                        </m:r>
                      </m:e>
                      <m:sub>
                        <m:r>
                          <m:rPr>
                            <m:sty m:val="p"/>
                          </m:rPr>
                          <a:rPr lang="en-US" sz="1100" b="0" i="0">
                            <a:latin typeface="Cambria Math" panose="02040503050406030204" pitchFamily="18" charset="0"/>
                          </a:rPr>
                          <m:t>DL</m:t>
                        </m:r>
                        <m:r>
                          <a:rPr lang="en-US" sz="1100" b="0" i="0">
                            <a:latin typeface="Cambria Math" panose="02040503050406030204" pitchFamily="18" charset="0"/>
                          </a:rPr>
                          <m:t>,</m:t>
                        </m:r>
                        <m:r>
                          <m:rPr>
                            <m:sty m:val="p"/>
                          </m:rPr>
                          <a:rPr lang="en-US" sz="1100" b="0" i="0">
                            <a:latin typeface="Cambria Math" panose="02040503050406030204" pitchFamily="18" charset="0"/>
                          </a:rPr>
                          <m:t>under</m:t>
                        </m:r>
                      </m:sub>
                    </m:sSub>
                  </m:oMath>
                </m:oMathPara>
              </a14:m>
              <a:endParaRPr lang="en-US" sz="1100" i="0"/>
            </a:p>
          </xdr:txBody>
        </xdr:sp>
      </mc:Choice>
      <mc:Fallback xmlns="">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20861991" y="4928347"/>
              <a:ext cx="1507529"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C_dp+</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under+</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DL,under)</a:t>
              </a:r>
              <a:endParaRPr lang="en-US" sz="1100" i="0"/>
            </a:p>
          </xdr:txBody>
        </xdr:sp>
      </mc:Fallback>
    </mc:AlternateContent>
    <xdr:clientData/>
  </xdr:oneCellAnchor>
  <xdr:twoCellAnchor editAs="oneCell">
    <xdr:from>
      <xdr:col>0</xdr:col>
      <xdr:colOff>685801</xdr:colOff>
      <xdr:row>28</xdr:row>
      <xdr:rowOff>57151</xdr:rowOff>
    </xdr:from>
    <xdr:to>
      <xdr:col>4</xdr:col>
      <xdr:colOff>1028701</xdr:colOff>
      <xdr:row>36</xdr:row>
      <xdr:rowOff>66625</xdr:rowOff>
    </xdr:to>
    <xdr:pic>
      <xdr:nvPicPr>
        <xdr:cNvPr id="2" name="Picture 1">
          <a:extLst>
            <a:ext uri="{FF2B5EF4-FFF2-40B4-BE49-F238E27FC236}">
              <a16:creationId xmlns:a16="http://schemas.microsoft.com/office/drawing/2014/main" id="{F301E8D4-C596-488B-9A51-321065C240F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2588" t="35133" r="13592" b="45360"/>
        <a:stretch/>
      </xdr:blipFill>
      <xdr:spPr>
        <a:xfrm>
          <a:off x="685801" y="5353051"/>
          <a:ext cx="4191000" cy="1533474"/>
        </a:xfrm>
        <a:prstGeom prst="rect">
          <a:avLst/>
        </a:prstGeom>
      </xdr:spPr>
    </xdr:pic>
    <xdr:clientData/>
  </xdr:twoCellAnchor>
  <xdr:twoCellAnchor editAs="oneCell">
    <xdr:from>
      <xdr:col>15</xdr:col>
      <xdr:colOff>504825</xdr:colOff>
      <xdr:row>16</xdr:row>
      <xdr:rowOff>95250</xdr:rowOff>
    </xdr:from>
    <xdr:to>
      <xdr:col>18</xdr:col>
      <xdr:colOff>447676</xdr:colOff>
      <xdr:row>27</xdr:row>
      <xdr:rowOff>56170</xdr:rowOff>
    </xdr:to>
    <xdr:pic>
      <xdr:nvPicPr>
        <xdr:cNvPr id="3" name="Picture 2">
          <a:extLst>
            <a:ext uri="{FF2B5EF4-FFF2-40B4-BE49-F238E27FC236}">
              <a16:creationId xmlns:a16="http://schemas.microsoft.com/office/drawing/2014/main" id="{87635A1B-E906-4638-A471-984E9747286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0550" t="33807" r="29983" b="36174"/>
        <a:stretch/>
      </xdr:blipFill>
      <xdr:spPr>
        <a:xfrm>
          <a:off x="15963900" y="3105150"/>
          <a:ext cx="1952626" cy="2056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553440</xdr:colOff>
      <xdr:row>18</xdr:row>
      <xdr:rowOff>121368</xdr:rowOff>
    </xdr:from>
    <xdr:to>
      <xdr:col>4</xdr:col>
      <xdr:colOff>1742083</xdr:colOff>
      <xdr:row>25</xdr:row>
      <xdr:rowOff>26118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10" t="40509" r="8038" b="44444"/>
        <a:stretch/>
      </xdr:blipFill>
      <xdr:spPr>
        <a:xfrm>
          <a:off x="553440" y="3516750"/>
          <a:ext cx="4796937" cy="1238250"/>
        </a:xfrm>
        <a:prstGeom prst="rect">
          <a:avLst/>
        </a:prstGeom>
      </xdr:spPr>
    </xdr:pic>
    <xdr:clientData/>
  </xdr:twoCellAnchor>
  <xdr:oneCellAnchor>
    <xdr:from>
      <xdr:col>6</xdr:col>
      <xdr:colOff>2241</xdr:colOff>
      <xdr:row>30</xdr:row>
      <xdr:rowOff>24650</xdr:rowOff>
    </xdr:from>
    <xdr:ext cx="1292470" cy="184602"/>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927166" y="4939550"/>
              <a:ext cx="1292470"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0">
                        <a:latin typeface="Cambria Math" panose="02040503050406030204" pitchFamily="18" charset="0"/>
                      </a:rPr>
                      <m:t>0.50∗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0">
                        <a:latin typeface="Cambria Math" panose="02040503050406030204" pitchFamily="18" charset="0"/>
                        <a:ea typeface="Cambria Math" panose="02040503050406030204" pitchFamily="18" charset="0"/>
                      </a:rPr>
                      <m:t>≥+1.0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m:t>
                    </m:r>
                  </m:oMath>
                </m:oMathPara>
              </a14:m>
              <a:endParaRPr lang="en-US" sz="1100" i="0"/>
            </a:p>
          </xdr:txBody>
        </xdr:sp>
      </mc:Choice>
      <mc:Fallback xmlns="">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927166" y="4939550"/>
              <a:ext cx="1292470"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0.50∗C_dp</a:t>
              </a:r>
              <a:r>
                <a:rPr lang="en-US" sz="1100" b="0" i="0">
                  <a:latin typeface="Cambria Math" panose="02040503050406030204" pitchFamily="18" charset="0"/>
                  <a:ea typeface="Cambria Math" panose="02040503050406030204" pitchFamily="18" charset="0"/>
                </a:rPr>
                <a:t>≥+1.0 in.</a:t>
              </a:r>
              <a:endParaRPr lang="en-US" sz="1100" i="0"/>
            </a:p>
          </xdr:txBody>
        </xdr:sp>
      </mc:Fallback>
    </mc:AlternateContent>
    <xdr:clientData/>
  </xdr:oneCellAnchor>
  <xdr:oneCellAnchor>
    <xdr:from>
      <xdr:col>6</xdr:col>
      <xdr:colOff>33618</xdr:colOff>
      <xdr:row>33</xdr:row>
      <xdr:rowOff>22412</xdr:rowOff>
    </xdr:from>
    <xdr:ext cx="1303818" cy="184602"/>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958543" y="5508812"/>
              <a:ext cx="1303818"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a:t>-</a:t>
              </a:r>
              <a14:m>
                <m:oMath xmlns:m="http://schemas.openxmlformats.org/officeDocument/2006/math">
                  <m:r>
                    <a:rPr lang="en-US" sz="1100" b="0" i="0">
                      <a:latin typeface="Cambria Math" panose="02040503050406030204" pitchFamily="18" charset="0"/>
                    </a:rPr>
                    <m:t>0.50∗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1">
                      <a:latin typeface="Cambria Math" panose="02040503050406030204" pitchFamily="18" charset="0"/>
                      <a:ea typeface="Cambria Math" panose="02040503050406030204" pitchFamily="18" charset="0"/>
                    </a:rPr>
                    <m:t>≤</m:t>
                  </m:r>
                  <m:r>
                    <a:rPr lang="en-US" sz="1100" b="0" i="0">
                      <a:latin typeface="Cambria Math" panose="02040503050406030204" pitchFamily="18" charset="0"/>
                      <a:ea typeface="Cambria Math" panose="02040503050406030204" pitchFamily="18" charset="0"/>
                    </a:rPr>
                    <m:t>−1.0 </m:t>
                  </m:r>
                  <m:r>
                    <m:rPr>
                      <m:sty m:val="p"/>
                    </m:rPr>
                    <a:rPr lang="en-US" sz="1100" b="0" i="0">
                      <a:latin typeface="Cambria Math" panose="02040503050406030204" pitchFamily="18" charset="0"/>
                      <a:ea typeface="Cambria Math" panose="02040503050406030204" pitchFamily="18" charset="0"/>
                    </a:rPr>
                    <m:t>in</m:t>
                  </m:r>
                  <m:r>
                    <a:rPr lang="en-US" sz="1100" b="0" i="0">
                      <a:latin typeface="Cambria Math" panose="02040503050406030204" pitchFamily="18" charset="0"/>
                      <a:ea typeface="Cambria Math" panose="02040503050406030204" pitchFamily="18" charset="0"/>
                    </a:rPr>
                    <m:t>.</m:t>
                  </m:r>
                </m:oMath>
              </a14:m>
              <a:endParaRPr lang="en-US" sz="1100" i="0"/>
            </a:p>
          </xdr:txBody>
        </xdr:sp>
      </mc:Choice>
      <mc:Fallback xmlns="">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958543" y="5508812"/>
              <a:ext cx="1303818"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a:t>-</a:t>
              </a:r>
              <a:r>
                <a:rPr lang="en-US" sz="1100" b="0" i="0">
                  <a:latin typeface="Cambria Math" panose="02040503050406030204" pitchFamily="18" charset="0"/>
                </a:rPr>
                <a:t>0.50∗C_dp</a:t>
              </a:r>
              <a:r>
                <a:rPr lang="en-US" sz="1100" b="0" i="0">
                  <a:latin typeface="Cambria Math" panose="02040503050406030204" pitchFamily="18" charset="0"/>
                  <a:ea typeface="Cambria Math" panose="02040503050406030204" pitchFamily="18" charset="0"/>
                </a:rPr>
                <a:t>≤−1.0 in.</a:t>
              </a:r>
              <a:endParaRPr lang="en-US" sz="1100" i="0"/>
            </a:p>
          </xdr:txBody>
        </xdr:sp>
      </mc:Fallback>
    </mc:AlternateContent>
    <xdr:clientData/>
  </xdr:oneCellAnchor>
  <xdr:oneCellAnchor>
    <xdr:from>
      <xdr:col>6</xdr:col>
      <xdr:colOff>58271</xdr:colOff>
      <xdr:row>6</xdr:row>
      <xdr:rowOff>138392</xdr:rowOff>
    </xdr:from>
    <xdr:ext cx="1291443" cy="315792"/>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983196" y="1243292"/>
              <a:ext cx="1291443"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num>
                      <m:den>
                        <m:r>
                          <a:rPr lang="en-US" sz="1100" b="0" i="0">
                            <a:latin typeface="Cambria Math" panose="02040503050406030204" pitchFamily="18" charset="0"/>
                          </a:rPr>
                          <m:t>2</m:t>
                        </m:r>
                      </m:den>
                    </m:f>
                    <m:r>
                      <a:rPr lang="en-US" sz="1100" b="0" i="0">
                        <a:latin typeface="Cambria Math" panose="02040503050406030204" pitchFamily="18" charset="0"/>
                      </a:rPr>
                      <m:t>−</m:t>
                    </m:r>
                    <m:sSub>
                      <m:sSubPr>
                        <m:ctrlPr>
                          <a:rPr lang="en-US" sz="1100" b="0" i="1">
                            <a:latin typeface="Cambria Math" panose="02040503050406030204" pitchFamily="18" charset="0"/>
                          </a:rPr>
                        </m:ctrlPr>
                      </m:sSubPr>
                      <m:e>
                        <m:r>
                          <a:rPr lang="en-US" sz="1100" b="0" i="0">
                            <a:latin typeface="Cambria Math" panose="02040503050406030204" pitchFamily="18" charset="0"/>
                            <a:ea typeface="Cambria Math" panose="02040503050406030204" pitchFamily="18" charset="0"/>
                          </a:rPr>
                          <m:t>∆</m:t>
                        </m:r>
                      </m:e>
                      <m:sub>
                        <m:r>
                          <m:rPr>
                            <m:sty m:val="p"/>
                          </m:rPr>
                          <a:rPr lang="en-US" sz="1100" b="0" i="0">
                            <a:latin typeface="Cambria Math" panose="02040503050406030204" pitchFamily="18" charset="0"/>
                          </a:rPr>
                          <m:t>DL</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oMath>
                </m:oMathPara>
              </a14:m>
              <a:endParaRPr lang="en-US" sz="1100" i="0"/>
            </a:p>
          </xdr:txBody>
        </xdr:sp>
      </mc:Choice>
      <mc:Fallback xmlns="">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983196" y="1243292"/>
              <a:ext cx="1291443"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D_1+D_3)/2−</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DL−C_dp</a:t>
              </a:r>
              <a:endParaRPr lang="en-US" sz="1100" i="0"/>
            </a:p>
          </xdr:txBody>
        </xdr:sp>
      </mc:Fallback>
    </mc:AlternateContent>
    <xdr:clientData/>
  </xdr:oneCellAnchor>
  <xdr:oneCellAnchor>
    <xdr:from>
      <xdr:col>6</xdr:col>
      <xdr:colOff>33617</xdr:colOff>
      <xdr:row>14</xdr:row>
      <xdr:rowOff>123264</xdr:rowOff>
    </xdr:from>
    <xdr:ext cx="1245213" cy="32739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072842" y="2752164"/>
              <a:ext cx="1245213"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+10∗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e>
                        </m:d>
                      </m:num>
                      <m:den>
                        <m:r>
                          <a:rPr lang="en-US" sz="1100" b="0" i="0">
                            <a:latin typeface="Cambria Math" panose="02040503050406030204" pitchFamily="18" charset="0"/>
                          </a:rPr>
                          <m:t>12</m:t>
                        </m:r>
                      </m:den>
                    </m:f>
                  </m:oMath>
                </m:oMathPara>
              </a14:m>
              <a:endParaRPr lang="en-US" sz="1100" i="0"/>
            </a:p>
          </xdr:txBody>
        </xdr:sp>
      </mc:Choice>
      <mc:Fallback xmlns="">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072842" y="2752164"/>
              <a:ext cx="1245213"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((D_1+10∗D_2+D_3 ))/12</a:t>
              </a:r>
              <a:endParaRPr lang="en-US" sz="1100" i="0"/>
            </a:p>
          </xdr:txBody>
        </xdr:sp>
      </mc:Fallback>
    </mc:AlternateContent>
    <xdr:clientData/>
  </xdr:oneCellAnchor>
  <xdr:oneCellAnchor>
    <xdr:from>
      <xdr:col>10</xdr:col>
      <xdr:colOff>35859</xdr:colOff>
      <xdr:row>6</xdr:row>
      <xdr:rowOff>13446</xdr:rowOff>
    </xdr:from>
    <xdr:ext cx="737381"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4856759" y="1118346"/>
              <a:ext cx="73738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under</m:t>
                        </m:r>
                      </m:sub>
                    </m:sSub>
                  </m:oMath>
                </m:oMathPara>
              </a14:m>
              <a:endParaRPr lang="en-US" sz="1100" i="0"/>
            </a:p>
          </xdr:txBody>
        </xdr:sp>
      </mc:Choice>
      <mc:Fallback xmlns="">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4856759" y="1118346"/>
              <a:ext cx="73738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D_2−</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under</a:t>
              </a:r>
              <a:endParaRPr lang="en-US" sz="1100" i="0"/>
            </a:p>
          </xdr:txBody>
        </xdr:sp>
      </mc:Fallback>
    </mc:AlternateContent>
    <xdr:clientData/>
  </xdr:oneCellAnchor>
  <xdr:oneCellAnchor>
    <xdr:from>
      <xdr:col>10</xdr:col>
      <xdr:colOff>0</xdr:colOff>
      <xdr:row>8</xdr:row>
      <xdr:rowOff>99172</xdr:rowOff>
    </xdr:from>
    <xdr:ext cx="1574662" cy="348172"/>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4839950" y="1585072"/>
              <a:ext cx="1574662" cy="348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+10∗</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r>
                                  <m:rPr>
                                    <m:sty m:val="p"/>
                                  </m:rPr>
                                  <a:rPr lang="en-US" sz="1100" b="0" i="0">
                                    <a:latin typeface="Cambria Math" panose="02040503050406030204" pitchFamily="18" charset="0"/>
                                  </a:rPr>
                                  <m:t>under</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e>
                        </m:d>
                      </m:num>
                      <m:den>
                        <m:r>
                          <a:rPr lang="en-US" sz="1100" b="0" i="0">
                            <a:latin typeface="Cambria Math" panose="02040503050406030204" pitchFamily="18" charset="0"/>
                          </a:rPr>
                          <m:t>12</m:t>
                        </m:r>
                      </m:den>
                    </m:f>
                  </m:oMath>
                </m:oMathPara>
              </a14:m>
              <a:endParaRPr lang="en-US" sz="1100" i="0"/>
            </a:p>
          </xdr:txBody>
        </xdr:sp>
      </mc:Choice>
      <mc:Fallback xmlns="">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4839950" y="1585072"/>
              <a:ext cx="1574662" cy="348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((D_1+10∗D_(2,under)+D_3 ))/12</a:t>
              </a:r>
              <a:endParaRPr lang="en-US" sz="1100" i="0"/>
            </a:p>
          </xdr:txBody>
        </xdr:sp>
      </mc:Fallback>
    </mc:AlternateContent>
    <xdr:clientData/>
  </xdr:oneCellAnchor>
  <xdr:oneCellAnchor>
    <xdr:from>
      <xdr:col>10</xdr:col>
      <xdr:colOff>1</xdr:colOff>
      <xdr:row>14</xdr:row>
      <xdr:rowOff>11206</xdr:rowOff>
    </xdr:from>
    <xdr:ext cx="1507529" cy="184602"/>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4658976" y="2640106"/>
              <a:ext cx="1507529"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C</m:t>
                        </m:r>
                      </m:e>
                      <m:sub>
                        <m:r>
                          <m:rPr>
                            <m:sty m:val="p"/>
                          </m:rPr>
                          <a:rPr lang="en-US" sz="1100" b="0" i="0">
                            <a:latin typeface="Cambria Math" panose="02040503050406030204" pitchFamily="18" charset="0"/>
                          </a:rPr>
                          <m:t>dp</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δ</m:t>
                        </m:r>
                      </m:e>
                      <m:sub>
                        <m:r>
                          <m:rPr>
                            <m:sty m:val="p"/>
                          </m:rPr>
                          <a:rPr lang="en-US" sz="1100" b="0" i="0">
                            <a:latin typeface="Cambria Math" panose="02040503050406030204" pitchFamily="18" charset="0"/>
                          </a:rPr>
                          <m:t>under</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a:rPr lang="en-US" sz="1100" b="0" i="0">
                            <a:latin typeface="Cambria Math" panose="02040503050406030204" pitchFamily="18" charset="0"/>
                            <a:ea typeface="Cambria Math" panose="02040503050406030204" pitchFamily="18" charset="0"/>
                          </a:rPr>
                          <m:t>∆</m:t>
                        </m:r>
                      </m:e>
                      <m:sub>
                        <m:r>
                          <m:rPr>
                            <m:sty m:val="p"/>
                          </m:rPr>
                          <a:rPr lang="en-US" sz="1100" b="0" i="0">
                            <a:latin typeface="Cambria Math" panose="02040503050406030204" pitchFamily="18" charset="0"/>
                          </a:rPr>
                          <m:t>DL</m:t>
                        </m:r>
                        <m:r>
                          <a:rPr lang="en-US" sz="1100" b="0" i="0">
                            <a:latin typeface="Cambria Math" panose="02040503050406030204" pitchFamily="18" charset="0"/>
                          </a:rPr>
                          <m:t>,</m:t>
                        </m:r>
                        <m:r>
                          <m:rPr>
                            <m:sty m:val="p"/>
                          </m:rPr>
                          <a:rPr lang="en-US" sz="1100" b="0" i="0">
                            <a:latin typeface="Cambria Math" panose="02040503050406030204" pitchFamily="18" charset="0"/>
                          </a:rPr>
                          <m:t>under</m:t>
                        </m:r>
                      </m:sub>
                    </m:sSub>
                  </m:oMath>
                </m:oMathPara>
              </a14:m>
              <a:endParaRPr lang="en-US" sz="1100" i="0"/>
            </a:p>
          </xdr:txBody>
        </xdr:sp>
      </mc:Choice>
      <mc:Fallback xmlns="">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4658976" y="2640106"/>
              <a:ext cx="1507529"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C_dp+</a:t>
              </a:r>
              <a:r>
                <a:rPr lang="en-US" sz="1100" b="0" i="0">
                  <a:latin typeface="Cambria Math" panose="02040503050406030204" pitchFamily="18" charset="0"/>
                  <a:ea typeface="Cambria Math" panose="02040503050406030204" pitchFamily="18" charset="0"/>
                </a:rPr>
                <a:t>δ_</a:t>
              </a:r>
              <a:r>
                <a:rPr lang="en-US" sz="1100" b="0" i="0">
                  <a:latin typeface="Cambria Math" panose="02040503050406030204" pitchFamily="18" charset="0"/>
                </a:rPr>
                <a:t>under+</a:t>
              </a:r>
              <a:r>
                <a:rPr lang="en-US"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rPr>
                <a:t>DL,under)</a:t>
              </a:r>
              <a:endParaRPr lang="en-US" sz="1100" i="0"/>
            </a:p>
          </xdr:txBody>
        </xdr:sp>
      </mc:Fallback>
    </mc:AlternateContent>
    <xdr:clientData/>
  </xdr:oneCellAnchor>
  <xdr:twoCellAnchor editAs="oneCell">
    <xdr:from>
      <xdr:col>0</xdr:col>
      <xdr:colOff>322729</xdr:colOff>
      <xdr:row>27</xdr:row>
      <xdr:rowOff>161363</xdr:rowOff>
    </xdr:from>
    <xdr:to>
      <xdr:col>4</xdr:col>
      <xdr:colOff>1934134</xdr:colOff>
      <xdr:row>36</xdr:row>
      <xdr:rowOff>132788</xdr:rowOff>
    </xdr:to>
    <xdr:pic>
      <xdr:nvPicPr>
        <xdr:cNvPr id="2" name="Picture 1">
          <a:extLst>
            <a:ext uri="{FF2B5EF4-FFF2-40B4-BE49-F238E27FC236}">
              <a16:creationId xmlns:a16="http://schemas.microsoft.com/office/drawing/2014/main" id="{774B3473-58D9-490A-9EC4-41C1BB6062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57" t="41193" r="15691" b="42045"/>
        <a:stretch/>
      </xdr:blipFill>
      <xdr:spPr>
        <a:xfrm>
          <a:off x="322729" y="5271245"/>
          <a:ext cx="5219699" cy="1685925"/>
        </a:xfrm>
        <a:prstGeom prst="rect">
          <a:avLst/>
        </a:prstGeom>
      </xdr:spPr>
    </xdr:pic>
    <xdr:clientData/>
  </xdr:twoCellAnchor>
  <xdr:oneCellAnchor>
    <xdr:from>
      <xdr:col>6</xdr:col>
      <xdr:colOff>56029</xdr:colOff>
      <xdr:row>24</xdr:row>
      <xdr:rowOff>89647</xdr:rowOff>
    </xdr:from>
    <xdr:ext cx="1167114" cy="32739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ED65AD49-9C7E-4482-A39F-101E091710BA}"/>
                </a:ext>
              </a:extLst>
            </xdr:cNvPr>
            <xdr:cNvSpPr txBox="1"/>
          </xdr:nvSpPr>
          <xdr:spPr>
            <a:xfrm>
              <a:off x="9099176" y="4628029"/>
              <a:ext cx="1167114"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1</m:t>
                                </m:r>
                              </m:sub>
                            </m:sSub>
                            <m:r>
                              <a:rPr lang="en-US" sz="1100" b="0" i="0">
                                <a:latin typeface="Cambria Math" panose="02040503050406030204" pitchFamily="18" charset="0"/>
                              </a:rPr>
                              <m:t>+2∗</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2</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D</m:t>
                                </m:r>
                              </m:e>
                              <m:sub>
                                <m:r>
                                  <a:rPr lang="en-US" sz="1100" b="0" i="0">
                                    <a:latin typeface="Cambria Math" panose="02040503050406030204" pitchFamily="18" charset="0"/>
                                  </a:rPr>
                                  <m:t>3</m:t>
                                </m:r>
                              </m:sub>
                            </m:sSub>
                          </m:e>
                        </m:d>
                      </m:num>
                      <m:den>
                        <m:r>
                          <a:rPr lang="en-US" sz="1100" b="0" i="0">
                            <a:latin typeface="Cambria Math" panose="02040503050406030204" pitchFamily="18" charset="0"/>
                          </a:rPr>
                          <m:t>4</m:t>
                        </m:r>
                      </m:den>
                    </m:f>
                  </m:oMath>
                </m:oMathPara>
              </a14:m>
              <a:endParaRPr lang="en-US" sz="1100" i="0"/>
            </a:p>
          </xdr:txBody>
        </xdr:sp>
      </mc:Choice>
      <mc:Fallback xmlns="">
        <xdr:sp macro="" textlink="">
          <xdr:nvSpPr>
            <xdr:cNvPr id="15" name="TextBox 14">
              <a:extLst>
                <a:ext uri="{FF2B5EF4-FFF2-40B4-BE49-F238E27FC236}">
                  <a16:creationId xmlns:a16="http://schemas.microsoft.com/office/drawing/2014/main" id="{ED65AD49-9C7E-4482-A39F-101E091710BA}"/>
                </a:ext>
              </a:extLst>
            </xdr:cNvPr>
            <xdr:cNvSpPr txBox="1"/>
          </xdr:nvSpPr>
          <xdr:spPr>
            <a:xfrm>
              <a:off x="9099176" y="4628029"/>
              <a:ext cx="1167114" cy="327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((D_1+2∗D_2+D_3 ))/4</a:t>
              </a:r>
              <a:endParaRPr lang="en-US" sz="1100" i="0"/>
            </a:p>
          </xdr:txBody>
        </xdr:sp>
      </mc:Fallback>
    </mc:AlternateContent>
    <xdr:clientData/>
  </xdr:oneCellAnchor>
</xdr:wsDr>
</file>

<file path=xl/revisions/_rels/revisionHeaders.xml.rels><?xml version="1.0" encoding="UTF-8" standalone="yes"?>
<Relationships xmlns="http://schemas.openxmlformats.org/package/2006/relationships"><Relationship Id="rId11" Type="http://schemas.openxmlformats.org/officeDocument/2006/relationships/revisionLog" Target="revisionLog2.xml"/><Relationship Id="rId1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F4B9452-18DF-4EF7-A7DB-C88C105FC88C}" diskRevisions="1" revisionId="37" version="6">
  <header guid="{9AD19A31-F293-4FC9-A16B-D41B3E2C6BD7}" dateTime="2024-02-27T15:03:16" maxSheetId="3" userName="Abraham, Samuel" r:id="rId10" minRId="33">
    <sheetIdMap count="2">
      <sheetId val="1"/>
      <sheetId val="2"/>
    </sheetIdMap>
  </header>
  <header guid="{7F4B9452-18DF-4EF7-A7DB-C88C105FC88C}" dateTime="2024-02-27T15:52:07" maxSheetId="3" userName="Abraham, Samuel" r:id="rId1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33" sheetId="1" source="C38" destination="C39" sourceSheetId="1"/>
  <rfmt sheetId="1" sqref="E47">
    <dxf>
      <fill>
        <patternFill patternType="none">
          <bgColor auto="1"/>
        </patternFill>
      </fill>
    </dxf>
  </rfmt>
  <rfmt sheetId="1" sqref="D41:D47">
    <dxf>
      <fill>
        <patternFill>
          <bgColor theme="0" tint="-0.14999847407452621"/>
        </patternFill>
      </fill>
    </dxf>
  </rfmt>
  <rfmt sheetId="1" sqref="H7:H13">
    <dxf>
      <fill>
        <patternFill>
          <bgColor theme="0" tint="-0.14999847407452621"/>
        </patternFill>
      </fill>
    </dxf>
  </rfmt>
  <rfmt sheetId="1" sqref="H16">
    <dxf>
      <fill>
        <patternFill>
          <bgColor theme="0" tint="-0.14999847407452621"/>
        </patternFill>
      </fill>
    </dxf>
  </rfmt>
  <rfmt sheetId="1" sqref="M29:S29" start="0" length="2147483647">
    <dxf>
      <font>
        <color auto="1"/>
      </font>
    </dxf>
  </rfmt>
  <rfmt sheetId="1" sqref="M43:S43" start="0" length="2147483647">
    <dxf>
      <font>
        <color auto="1"/>
      </font>
    </dxf>
  </rfmt>
  <rfmt sheetId="1" sqref="T17:W17" start="0" length="2147483647">
    <dxf>
      <font>
        <color auto="1"/>
      </font>
    </dxf>
  </rfmt>
  <rfmt sheetId="1" sqref="T30:W30" start="0" length="2147483647">
    <dxf>
      <font>
        <color auto="1"/>
      </font>
    </dxf>
  </rfmt>
  <rfmt sheetId="1" sqref="U26">
    <dxf>
      <fill>
        <patternFill>
          <bgColor theme="0" tint="-0.14999847407452621"/>
        </patternFill>
      </fill>
    </dxf>
  </rfmt>
  <rfmt sheetId="1" sqref="E2" start="0" length="2147483647">
    <dxf>
      <font>
        <sz val="12"/>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43FD16-4D4F-4635-A21C-F7E6A415B7CC}" action="delete"/>
  <rdn rId="0" localSheetId="1" customView="1" name="Z_5F43FD16_4D4F_4635_A21C_F7E6A415B7CC_.wvu.PrintArea" hidden="1" oldHidden="1">
    <formula>BT!$A$1:$W$47</formula>
    <oldFormula>BT!$A$1:$W$47</oldFormula>
  </rdn>
  <rdn rId="0" localSheetId="1" customView="1" name="Z_5F43FD16_4D4F_4635_A21C_F7E6A415B7CC_.wvu.PrintTitles" hidden="1" oldHidden="1">
    <formula>BT!$1:$2</formula>
    <oldFormula>BT!$1:$2</oldFormula>
  </rdn>
  <rdn rId="0" localSheetId="2" customView="1" name="Z_5F43FD16_4D4F_4635_A21C_F7E6A415B7CC_.wvu.PrintArea" hidden="1" oldHidden="1">
    <formula>'SBS BX'!$A$1:$O$46</formula>
    <oldFormula>'SBS BX'!$A$1:$O$46</oldFormula>
  </rdn>
  <rdn rId="0" localSheetId="2" customView="1" name="Z_5F43FD16_4D4F_4635_A21C_F7E6A415B7CC_.wvu.PrintTitles" hidden="1" oldHidden="1">
    <formula>'SBS BX'!$1:$2</formula>
    <oldFormula>'SBS BX'!$1:$2</oldFormula>
  </rdn>
  <rcv guid="{5F43FD16-4D4F-4635-A21C-F7E6A415B7C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6"/>
  <sheetViews>
    <sheetView tabSelected="1" view="pageBreakPreview" zoomScale="85" zoomScaleNormal="85" zoomScaleSheetLayoutView="85" zoomScalePageLayoutView="115" workbookViewId="0">
      <selection activeCell="E39" sqref="E39"/>
    </sheetView>
  </sheetViews>
  <sheetFormatPr defaultRowHeight="15" x14ac:dyDescent="0.25"/>
  <cols>
    <col min="1" max="1" width="14.42578125" customWidth="1"/>
    <col min="2" max="3" width="17.42578125" customWidth="1"/>
    <col min="4" max="4" width="8.42578125" customWidth="1"/>
    <col min="5" max="5" width="32.5703125" customWidth="1"/>
    <col min="6" max="6" width="15.85546875" customWidth="1"/>
    <col min="7" max="7" width="9.42578125" customWidth="1"/>
    <col min="8" max="8" width="8.7109375" customWidth="1"/>
    <col min="9" max="9" width="10.28515625" customWidth="1"/>
    <col min="10" max="10" width="16.140625" customWidth="1"/>
    <col min="11" max="11" width="11.85546875" customWidth="1"/>
    <col min="12" max="12" width="17" customWidth="1"/>
    <col min="13" max="13" width="28.42578125" customWidth="1"/>
    <col min="14" max="14" width="15.140625" customWidth="1"/>
    <col min="15" max="15" width="8.7109375" customWidth="1"/>
    <col min="16" max="16" width="10.28515625" customWidth="1"/>
    <col min="17" max="17" width="10" customWidth="1"/>
    <col min="18" max="18" width="9.85546875" customWidth="1"/>
    <col min="19" max="19" width="7.140625" customWidth="1"/>
    <col min="20" max="20" width="47.42578125" customWidth="1"/>
    <col min="21" max="21" width="9.7109375" customWidth="1"/>
    <col min="22" max="22" width="13.7109375" customWidth="1"/>
    <col min="23" max="23" width="17.140625" customWidth="1"/>
    <col min="24" max="24" width="29" customWidth="1"/>
    <col min="25" max="25" width="11.140625" customWidth="1"/>
    <col min="26" max="26" width="10.85546875" customWidth="1"/>
    <col min="27" max="27" width="9.28515625" customWidth="1"/>
    <col min="28" max="28" width="8.85546875" customWidth="1"/>
    <col min="29" max="29" width="13.85546875" customWidth="1"/>
    <col min="30" max="30" width="6.85546875" bestFit="1" customWidth="1"/>
  </cols>
  <sheetData>
    <row r="1" spans="1:31" ht="6" customHeight="1" x14ac:dyDescent="0.25">
      <c r="A1" s="11"/>
      <c r="B1" s="11"/>
      <c r="C1" s="11"/>
      <c r="D1" s="11"/>
      <c r="E1" s="11"/>
      <c r="F1" s="11"/>
      <c r="G1" s="11"/>
      <c r="H1" s="11"/>
      <c r="I1" s="11"/>
      <c r="J1" s="11"/>
      <c r="K1" s="11"/>
      <c r="L1" s="11"/>
      <c r="M1" s="11"/>
      <c r="N1" s="14"/>
      <c r="O1" s="14"/>
      <c r="P1" s="14"/>
      <c r="Q1" s="14"/>
      <c r="R1" s="14"/>
      <c r="S1" s="14"/>
      <c r="T1" s="11"/>
      <c r="U1" s="11"/>
      <c r="V1" s="11"/>
      <c r="W1" s="11"/>
      <c r="X1" s="2"/>
    </row>
    <row r="2" spans="1:31" ht="15" customHeight="1" x14ac:dyDescent="0.25">
      <c r="A2" s="20"/>
      <c r="B2" s="15"/>
      <c r="C2" s="15"/>
      <c r="D2" s="11"/>
      <c r="E2" s="56" t="s">
        <v>27</v>
      </c>
      <c r="F2" s="15"/>
      <c r="G2" s="15"/>
      <c r="H2" s="11"/>
      <c r="I2" s="11"/>
      <c r="J2" s="11"/>
      <c r="K2" s="11"/>
      <c r="L2" s="11"/>
      <c r="M2" s="15"/>
      <c r="N2" s="14"/>
      <c r="O2" s="14"/>
      <c r="P2" s="14"/>
      <c r="Q2" s="14"/>
      <c r="R2" s="14"/>
      <c r="S2" s="14"/>
      <c r="T2" s="15"/>
      <c r="U2" s="11"/>
      <c r="V2" s="11"/>
      <c r="W2" s="11"/>
      <c r="X2" s="6"/>
    </row>
    <row r="3" spans="1:31" ht="6" customHeight="1" x14ac:dyDescent="0.25">
      <c r="A3" s="15"/>
      <c r="B3" s="15"/>
      <c r="C3" s="15"/>
      <c r="D3" s="11"/>
      <c r="E3" s="11"/>
      <c r="F3" s="15"/>
      <c r="G3" s="15"/>
      <c r="H3" s="11"/>
      <c r="I3" s="11"/>
      <c r="J3" s="11"/>
      <c r="K3" s="11"/>
      <c r="L3" s="11"/>
      <c r="M3" s="15"/>
      <c r="N3" s="14"/>
      <c r="O3" s="14"/>
      <c r="P3" s="14"/>
      <c r="Q3" s="14"/>
      <c r="R3" s="14"/>
      <c r="S3" s="14"/>
      <c r="T3" s="15"/>
      <c r="U3" s="11"/>
      <c r="V3" s="11"/>
      <c r="W3" s="11"/>
      <c r="X3" s="6"/>
    </row>
    <row r="4" spans="1:31" ht="15" customHeight="1" x14ac:dyDescent="0.25">
      <c r="A4" s="60" t="s">
        <v>128</v>
      </c>
      <c r="B4" s="61"/>
      <c r="C4" s="61"/>
      <c r="D4" s="61"/>
      <c r="E4" s="61"/>
      <c r="F4" s="16" t="s">
        <v>130</v>
      </c>
      <c r="G4" s="26"/>
      <c r="H4" s="14"/>
      <c r="I4" s="14"/>
      <c r="J4" s="14"/>
      <c r="K4" s="14"/>
      <c r="L4" s="14"/>
      <c r="M4" s="16" t="s">
        <v>132</v>
      </c>
      <c r="T4" s="16" t="s">
        <v>133</v>
      </c>
      <c r="U4" s="11"/>
      <c r="V4" s="11"/>
      <c r="W4" s="11"/>
      <c r="X4" s="1"/>
      <c r="Z4" s="2"/>
    </row>
    <row r="5" spans="1:31" ht="15" customHeight="1" x14ac:dyDescent="0.25">
      <c r="A5" s="61"/>
      <c r="B5" s="61"/>
      <c r="C5" s="61"/>
      <c r="D5" s="61"/>
      <c r="E5" s="61"/>
    </row>
    <row r="6" spans="1:31" ht="15" customHeight="1" x14ac:dyDescent="0.25">
      <c r="A6" s="61"/>
      <c r="B6" s="61"/>
      <c r="C6" s="61"/>
      <c r="D6" s="61"/>
      <c r="E6" s="61"/>
      <c r="F6" s="15" t="s">
        <v>16</v>
      </c>
      <c r="G6" s="14"/>
      <c r="M6" s="13" t="s">
        <v>39</v>
      </c>
      <c r="N6" s="31"/>
      <c r="O6" s="31"/>
      <c r="P6" s="31"/>
      <c r="Q6" s="31"/>
      <c r="R6" s="31"/>
      <c r="S6" s="31"/>
      <c r="T6" s="13" t="s">
        <v>54</v>
      </c>
      <c r="U6" s="22"/>
      <c r="V6" s="22"/>
      <c r="W6" s="26"/>
      <c r="X6" s="11"/>
      <c r="Y6" s="11"/>
      <c r="Z6" s="2"/>
      <c r="AA6" s="2"/>
      <c r="AB6" s="2"/>
      <c r="AC6" s="2"/>
      <c r="AD6" s="2"/>
      <c r="AE6" s="2"/>
    </row>
    <row r="7" spans="1:31" ht="15" customHeight="1" x14ac:dyDescent="0.25">
      <c r="A7" s="61"/>
      <c r="B7" s="61"/>
      <c r="C7" s="61"/>
      <c r="D7" s="61"/>
      <c r="E7" s="61"/>
      <c r="F7" s="22"/>
      <c r="G7" s="23" t="s">
        <v>2</v>
      </c>
      <c r="H7" s="53">
        <v>500</v>
      </c>
      <c r="I7" s="22"/>
      <c r="M7" s="31"/>
      <c r="N7" s="23" t="s">
        <v>78</v>
      </c>
      <c r="O7" s="31"/>
      <c r="P7" s="22"/>
      <c r="Q7" s="31"/>
      <c r="R7" s="31"/>
      <c r="S7" s="31"/>
      <c r="T7" s="23" t="s">
        <v>93</v>
      </c>
      <c r="U7" s="22"/>
      <c r="V7" s="31"/>
      <c r="W7" s="22"/>
      <c r="AA7" s="14"/>
      <c r="AC7" s="2"/>
      <c r="AD7" s="2"/>
      <c r="AE7" s="2"/>
    </row>
    <row r="8" spans="1:31" ht="15" customHeight="1" x14ac:dyDescent="0.25">
      <c r="A8" s="61"/>
      <c r="B8" s="61"/>
      <c r="C8" s="61"/>
      <c r="D8" s="61"/>
      <c r="E8" s="61"/>
      <c r="F8" s="22"/>
      <c r="G8" s="23" t="s">
        <v>3</v>
      </c>
      <c r="H8" s="54">
        <v>5280</v>
      </c>
      <c r="I8" s="22"/>
      <c r="M8" s="31"/>
      <c r="N8" s="28"/>
      <c r="O8" s="31"/>
      <c r="P8" s="31"/>
      <c r="Q8" s="31"/>
      <c r="R8" s="31"/>
      <c r="S8" s="31"/>
      <c r="T8" s="23" t="s">
        <v>94</v>
      </c>
      <c r="U8" s="37">
        <f>MAX(0.2*D47, 1)</f>
        <v>1</v>
      </c>
      <c r="V8" s="22" t="s">
        <v>0</v>
      </c>
      <c r="W8" s="31"/>
      <c r="X8" s="14"/>
      <c r="AA8" s="14"/>
      <c r="AC8" s="2"/>
      <c r="AE8" s="2"/>
    </row>
    <row r="9" spans="1:31" ht="15" customHeight="1" x14ac:dyDescent="0.25">
      <c r="A9" s="61"/>
      <c r="B9" s="61"/>
      <c r="C9" s="61"/>
      <c r="D9" s="61"/>
      <c r="E9" s="61"/>
      <c r="F9" s="29"/>
      <c r="G9" s="23" t="s">
        <v>48</v>
      </c>
      <c r="H9" s="53">
        <v>450</v>
      </c>
      <c r="I9" s="22"/>
      <c r="M9" s="31"/>
      <c r="N9" s="33" t="s">
        <v>43</v>
      </c>
      <c r="O9" s="22"/>
      <c r="P9" s="22"/>
      <c r="Q9" s="31"/>
      <c r="R9" s="31"/>
      <c r="S9" s="31"/>
      <c r="T9" s="23"/>
      <c r="U9" s="37"/>
      <c r="V9" s="31"/>
      <c r="W9" s="22"/>
      <c r="X9" s="14"/>
      <c r="AA9" s="18"/>
      <c r="AB9" s="18"/>
      <c r="AC9" s="2"/>
      <c r="AE9" s="2"/>
    </row>
    <row r="10" spans="1:31" ht="15" customHeight="1" x14ac:dyDescent="0.25">
      <c r="A10" s="61"/>
      <c r="B10" s="61"/>
      <c r="C10" s="61"/>
      <c r="D10" s="61"/>
      <c r="E10" s="61"/>
      <c r="F10" s="29"/>
      <c r="G10" s="23" t="s">
        <v>49</v>
      </c>
      <c r="H10" s="53">
        <v>550</v>
      </c>
      <c r="I10" s="22"/>
      <c r="M10" s="31"/>
      <c r="N10" s="23"/>
      <c r="O10" s="22"/>
      <c r="P10" s="31"/>
      <c r="Q10" s="31"/>
      <c r="R10" s="31"/>
      <c r="S10" s="31"/>
      <c r="T10" s="23" t="s">
        <v>95</v>
      </c>
      <c r="U10" s="30"/>
      <c r="V10" s="31"/>
      <c r="W10" s="22"/>
      <c r="X10" s="11"/>
      <c r="AA10" s="18"/>
      <c r="AB10" s="18"/>
      <c r="AC10" s="2"/>
    </row>
    <row r="11" spans="1:31" ht="15" customHeight="1" x14ac:dyDescent="0.25">
      <c r="A11" s="61"/>
      <c r="B11" s="61"/>
      <c r="C11" s="61"/>
      <c r="D11" s="61"/>
      <c r="E11" s="61"/>
      <c r="F11" s="28"/>
      <c r="G11" s="23" t="s">
        <v>63</v>
      </c>
      <c r="H11" s="54">
        <v>400</v>
      </c>
      <c r="I11" s="22" t="s">
        <v>1</v>
      </c>
      <c r="M11" s="26"/>
      <c r="N11" s="23" t="s">
        <v>46</v>
      </c>
      <c r="O11" s="31"/>
      <c r="P11" s="31"/>
      <c r="Q11" s="31"/>
      <c r="R11" s="31"/>
      <c r="S11" s="31"/>
      <c r="T11" s="23" t="s">
        <v>96</v>
      </c>
      <c r="U11" s="37">
        <f>MIN(-0.5*D47,-1)</f>
        <v>-1.7150000000000001</v>
      </c>
      <c r="V11" s="22" t="s">
        <v>0</v>
      </c>
      <c r="W11" s="31"/>
      <c r="X11" s="11"/>
      <c r="AA11" s="18"/>
      <c r="AB11" s="18"/>
      <c r="AC11" s="2"/>
      <c r="AD11" s="2"/>
      <c r="AE11" s="7"/>
    </row>
    <row r="12" spans="1:31" ht="15" customHeight="1" x14ac:dyDescent="0.25">
      <c r="A12" s="61"/>
      <c r="B12" s="61"/>
      <c r="C12" s="61"/>
      <c r="D12" s="61"/>
      <c r="E12" s="61"/>
      <c r="F12" s="22"/>
      <c r="G12" s="23" t="s">
        <v>64</v>
      </c>
      <c r="H12" s="55">
        <v>8</v>
      </c>
      <c r="I12" s="30" t="s">
        <v>8</v>
      </c>
      <c r="M12" s="31"/>
      <c r="N12" s="28"/>
      <c r="O12" s="31"/>
      <c r="P12" s="31"/>
      <c r="Q12" s="31"/>
      <c r="R12" s="31"/>
      <c r="S12" s="31"/>
      <c r="T12" s="28"/>
      <c r="U12" s="31"/>
      <c r="V12" s="31"/>
      <c r="W12" s="31"/>
      <c r="X12" s="11"/>
      <c r="AC12" s="2"/>
      <c r="AE12" s="7"/>
    </row>
    <row r="13" spans="1:31" ht="15" customHeight="1" x14ac:dyDescent="0.25">
      <c r="A13" s="61"/>
      <c r="B13" s="61"/>
      <c r="C13" s="61"/>
      <c r="D13" s="61"/>
      <c r="E13" s="61"/>
      <c r="F13" s="22"/>
      <c r="G13" s="23" t="s">
        <v>65</v>
      </c>
      <c r="H13" s="55">
        <v>-8</v>
      </c>
      <c r="I13" s="30" t="s">
        <v>8</v>
      </c>
      <c r="M13" s="31"/>
      <c r="N13" s="23" t="s">
        <v>18</v>
      </c>
      <c r="O13" s="37">
        <f>360*D41/(2*PI()*H16)</f>
        <v>4.4937866284770447</v>
      </c>
      <c r="P13" s="40" t="s">
        <v>19</v>
      </c>
      <c r="Q13" s="31"/>
      <c r="R13" s="31"/>
      <c r="S13" s="31"/>
      <c r="T13" s="13" t="s">
        <v>25</v>
      </c>
      <c r="U13" s="30"/>
      <c r="V13" s="22"/>
      <c r="W13" s="22"/>
      <c r="AC13" s="2"/>
      <c r="AD13" s="2"/>
    </row>
    <row r="14" spans="1:31" ht="15" customHeight="1" x14ac:dyDescent="0.3">
      <c r="A14" s="61"/>
      <c r="B14" s="61"/>
      <c r="C14" s="61"/>
      <c r="D14" s="61"/>
      <c r="E14" s="61"/>
      <c r="F14" s="28"/>
      <c r="G14" s="28"/>
      <c r="H14" s="28"/>
      <c r="I14" s="28"/>
      <c r="M14" s="31"/>
      <c r="N14" s="23" t="s">
        <v>15</v>
      </c>
      <c r="O14" s="37">
        <f>D41/2*TAN(RADIANS(O13))/4</f>
        <v>0.98240740335462962</v>
      </c>
      <c r="P14" s="22" t="s">
        <v>1</v>
      </c>
      <c r="Q14" s="31"/>
      <c r="R14" s="31"/>
      <c r="S14" s="31"/>
      <c r="T14" s="33" t="s">
        <v>97</v>
      </c>
      <c r="U14" s="30"/>
      <c r="V14" s="22"/>
      <c r="W14" s="22"/>
      <c r="AA14" s="18"/>
      <c r="AB14" s="18"/>
      <c r="AC14" s="2"/>
      <c r="AD14" s="8"/>
    </row>
    <row r="15" spans="1:31" ht="15" customHeight="1" x14ac:dyDescent="0.3">
      <c r="A15" s="61"/>
      <c r="B15" s="61"/>
      <c r="C15" s="61"/>
      <c r="D15" s="61"/>
      <c r="E15" s="61"/>
      <c r="F15" s="15" t="s">
        <v>17</v>
      </c>
      <c r="G15" s="2"/>
      <c r="M15" s="31"/>
      <c r="N15" s="23" t="s">
        <v>79</v>
      </c>
      <c r="O15" s="37">
        <f>- O14*D42*12</f>
        <v>-0.70733333041533331</v>
      </c>
      <c r="P15" s="22" t="s">
        <v>0</v>
      </c>
      <c r="Q15" s="31"/>
      <c r="R15" s="31"/>
      <c r="S15" s="31"/>
      <c r="T15" s="33" t="s">
        <v>98</v>
      </c>
      <c r="U15" s="43">
        <f>O35-U8-O23</f>
        <v>4.0776666695846666</v>
      </c>
      <c r="V15" s="22" t="s">
        <v>33</v>
      </c>
      <c r="W15" s="22"/>
      <c r="X15" s="18"/>
      <c r="Y15" s="18"/>
      <c r="Z15" s="18"/>
      <c r="AA15" s="18"/>
      <c r="AB15" s="18"/>
      <c r="AC15" s="2"/>
    </row>
    <row r="16" spans="1:31" ht="15" customHeight="1" thickBot="1" x14ac:dyDescent="0.3">
      <c r="A16" s="61"/>
      <c r="B16" s="61"/>
      <c r="C16" s="61"/>
      <c r="D16" s="61"/>
      <c r="E16" s="61"/>
      <c r="F16" s="22"/>
      <c r="G16" s="23" t="s">
        <v>50</v>
      </c>
      <c r="H16" s="54">
        <v>1275</v>
      </c>
      <c r="I16" s="22" t="s">
        <v>42</v>
      </c>
      <c r="J16" s="31"/>
      <c r="K16" s="26"/>
      <c r="L16" s="14"/>
      <c r="M16" s="13" t="s">
        <v>20</v>
      </c>
      <c r="N16" s="28"/>
      <c r="O16" s="31"/>
      <c r="P16" s="31"/>
      <c r="Q16" s="31"/>
      <c r="R16" s="31"/>
      <c r="S16" s="31"/>
      <c r="T16" s="31"/>
      <c r="U16" s="31"/>
      <c r="V16" s="31"/>
      <c r="W16" s="31"/>
      <c r="X16" s="14"/>
      <c r="Y16" s="14"/>
      <c r="Z16" s="14"/>
      <c r="AA16" s="14"/>
      <c r="AC16" s="2"/>
    </row>
    <row r="17" spans="1:27" ht="15" customHeight="1" thickBot="1" x14ac:dyDescent="0.3">
      <c r="A17" s="61"/>
      <c r="B17" s="61"/>
      <c r="C17" s="61"/>
      <c r="D17" s="61"/>
      <c r="E17" s="61"/>
      <c r="G17" s="2"/>
      <c r="K17" s="14"/>
      <c r="L17" s="14"/>
      <c r="M17" s="31"/>
      <c r="N17" s="23" t="s">
        <v>80</v>
      </c>
      <c r="O17" s="27"/>
      <c r="P17" s="31"/>
      <c r="Q17" s="31"/>
      <c r="R17" s="31"/>
      <c r="S17" s="31"/>
      <c r="T17" s="57" t="s">
        <v>141</v>
      </c>
      <c r="U17" s="58"/>
      <c r="V17" s="58"/>
      <c r="W17" s="59"/>
      <c r="X17" s="17"/>
      <c r="Y17" s="14"/>
      <c r="Z17" s="14"/>
      <c r="AA17" s="14"/>
    </row>
    <row r="18" spans="1:27" ht="15" customHeight="1" x14ac:dyDescent="0.25">
      <c r="A18" s="61"/>
      <c r="B18" s="61"/>
      <c r="C18" s="61"/>
      <c r="D18" s="61"/>
      <c r="E18" s="61"/>
      <c r="F18" s="16" t="s">
        <v>131</v>
      </c>
      <c r="G18" s="11"/>
      <c r="H18" s="14"/>
      <c r="I18" s="14"/>
      <c r="J18" s="14"/>
      <c r="K18" s="14"/>
      <c r="L18" s="14"/>
      <c r="M18" s="31"/>
      <c r="N18" s="23" t="s">
        <v>81</v>
      </c>
      <c r="O18" s="37">
        <f>H46+O15</f>
        <v>5.2926666695846665</v>
      </c>
      <c r="P18" s="22" t="s">
        <v>0</v>
      </c>
      <c r="Q18" s="31"/>
      <c r="R18" s="31"/>
      <c r="S18" s="31"/>
      <c r="T18" s="31"/>
      <c r="U18" s="22"/>
      <c r="V18" s="22"/>
      <c r="W18" s="22"/>
      <c r="X18" s="3"/>
      <c r="Y18" s="2"/>
      <c r="Z18" s="2"/>
      <c r="AA18" s="2"/>
    </row>
    <row r="19" spans="1:27" ht="15" customHeight="1" x14ac:dyDescent="0.25">
      <c r="A19" s="61"/>
      <c r="B19" s="61"/>
      <c r="C19" s="61"/>
      <c r="D19" s="61"/>
      <c r="E19" s="61"/>
      <c r="G19" s="2"/>
      <c r="L19" s="11"/>
      <c r="M19" s="31"/>
      <c r="N19" s="28"/>
      <c r="O19" s="31"/>
      <c r="P19" s="31"/>
      <c r="Q19" s="31"/>
      <c r="R19" s="31"/>
      <c r="S19" s="31"/>
      <c r="T19" s="13" t="s">
        <v>26</v>
      </c>
      <c r="U19" s="22"/>
      <c r="V19" s="22"/>
      <c r="W19" s="22"/>
      <c r="AA19" s="2"/>
    </row>
    <row r="20" spans="1:27" ht="15" customHeight="1" x14ac:dyDescent="0.25">
      <c r="A20" s="61"/>
      <c r="B20" s="61"/>
      <c r="C20" s="61"/>
      <c r="D20" s="61"/>
      <c r="E20" s="61"/>
      <c r="F20" s="13" t="s">
        <v>38</v>
      </c>
      <c r="G20" s="22"/>
      <c r="H20" s="26"/>
      <c r="I20" s="26"/>
      <c r="J20" s="14"/>
      <c r="K20" s="11"/>
      <c r="L20" s="11"/>
      <c r="M20" s="13" t="s">
        <v>21</v>
      </c>
      <c r="N20" s="22"/>
      <c r="O20" s="22"/>
      <c r="P20" s="22"/>
      <c r="Q20" s="22"/>
      <c r="R20" s="31"/>
      <c r="S20" s="31"/>
      <c r="T20" s="23" t="s">
        <v>99</v>
      </c>
      <c r="U20" s="30"/>
      <c r="V20" s="22"/>
      <c r="W20" s="22"/>
      <c r="AA20" s="2"/>
    </row>
    <row r="21" spans="1:27" ht="15" customHeight="1" x14ac:dyDescent="0.25">
      <c r="A21" s="61"/>
      <c r="B21" s="61"/>
      <c r="C21" s="61"/>
      <c r="D21" s="61"/>
      <c r="E21" s="61"/>
      <c r="G21" s="23" t="s">
        <v>66</v>
      </c>
      <c r="H21" s="22"/>
      <c r="I21" s="22"/>
      <c r="J21" s="22"/>
      <c r="K21" s="22"/>
      <c r="L21" s="11"/>
      <c r="M21" s="22"/>
      <c r="N21" s="23" t="s">
        <v>82</v>
      </c>
      <c r="O21" s="30"/>
      <c r="P21" s="31"/>
      <c r="Q21" s="31"/>
      <c r="R21" s="31"/>
      <c r="S21" s="31"/>
      <c r="T21" s="23" t="s">
        <v>100</v>
      </c>
      <c r="U21" s="43">
        <f>O35-U11</f>
        <v>8.0826666695846665</v>
      </c>
      <c r="V21" s="22" t="s">
        <v>0</v>
      </c>
      <c r="W21" s="22"/>
    </row>
    <row r="22" spans="1:27" ht="15" customHeight="1" x14ac:dyDescent="0.25">
      <c r="G22" s="28"/>
      <c r="H22" s="31"/>
      <c r="I22" s="31"/>
      <c r="J22" s="31"/>
      <c r="K22" s="22"/>
      <c r="L22" s="11"/>
      <c r="M22" s="31"/>
      <c r="N22" s="28"/>
      <c r="O22" s="31"/>
      <c r="P22" s="31"/>
      <c r="Q22" s="22"/>
      <c r="R22" s="26"/>
      <c r="S22" s="26"/>
      <c r="T22" s="31"/>
      <c r="U22" s="22"/>
      <c r="V22" s="22"/>
      <c r="W22" s="26"/>
      <c r="X22" s="4"/>
      <c r="Y22" s="5"/>
      <c r="Z22" s="2"/>
      <c r="AA22" s="2"/>
    </row>
    <row r="23" spans="1:27" ht="15" customHeight="1" x14ac:dyDescent="0.3">
      <c r="G23" s="33" t="s">
        <v>4</v>
      </c>
      <c r="H23" s="22"/>
      <c r="I23" s="22"/>
      <c r="J23" s="31"/>
      <c r="K23" s="22"/>
      <c r="M23" s="22"/>
      <c r="N23" s="23" t="s">
        <v>83</v>
      </c>
      <c r="O23" s="37">
        <f>(D45)*0.06/2</f>
        <v>1.29</v>
      </c>
      <c r="P23" s="22" t="s">
        <v>47</v>
      </c>
      <c r="Q23" s="31"/>
      <c r="R23" s="31"/>
      <c r="S23" s="31"/>
      <c r="T23" s="33" t="s">
        <v>101</v>
      </c>
      <c r="U23" s="31"/>
      <c r="V23" s="31"/>
      <c r="W23" s="23" t="s">
        <v>56</v>
      </c>
      <c r="X23" s="4"/>
      <c r="Y23" s="10"/>
      <c r="Z23" s="2"/>
      <c r="AA23" s="2"/>
    </row>
    <row r="24" spans="1:27" ht="15" customHeight="1" x14ac:dyDescent="0.25">
      <c r="G24" s="28"/>
      <c r="H24" s="31"/>
      <c r="I24" s="31"/>
      <c r="J24" s="22"/>
      <c r="K24" s="31"/>
      <c r="M24" s="31"/>
      <c r="N24" s="28"/>
      <c r="O24" s="31"/>
      <c r="P24" s="31"/>
      <c r="Q24" s="31"/>
      <c r="R24" s="31"/>
      <c r="S24" s="31"/>
      <c r="T24" s="31"/>
      <c r="U24" s="31"/>
      <c r="V24" s="31"/>
      <c r="W24" s="31"/>
      <c r="X24" s="4"/>
      <c r="Y24" s="9"/>
      <c r="Z24" s="2"/>
    </row>
    <row r="25" spans="1:27" ht="15" customHeight="1" x14ac:dyDescent="0.3">
      <c r="G25" s="33" t="s">
        <v>67</v>
      </c>
      <c r="H25" s="22"/>
      <c r="I25" s="26"/>
      <c r="J25" s="26"/>
      <c r="K25" s="31"/>
      <c r="M25" s="13" t="s">
        <v>28</v>
      </c>
      <c r="N25" s="28"/>
      <c r="O25" s="31"/>
      <c r="P25" s="31"/>
      <c r="Q25" s="31"/>
      <c r="R25" s="31"/>
      <c r="S25" s="31"/>
      <c r="T25" s="23" t="s">
        <v>102</v>
      </c>
      <c r="U25" s="44">
        <f>(D43+10*U21+D43)/12</f>
        <v>7.2355555579872224</v>
      </c>
      <c r="V25" s="22" t="s">
        <v>0</v>
      </c>
      <c r="W25" s="26"/>
    </row>
    <row r="26" spans="1:27" ht="15" customHeight="1" x14ac:dyDescent="0.25">
      <c r="G26" s="23"/>
      <c r="H26" s="22"/>
      <c r="I26" s="23"/>
      <c r="J26" s="31"/>
      <c r="K26" s="31"/>
      <c r="M26" s="31"/>
      <c r="N26" s="23" t="s">
        <v>84</v>
      </c>
      <c r="O26" s="30"/>
      <c r="P26" s="31"/>
      <c r="Q26" s="31"/>
      <c r="R26" s="31"/>
      <c r="S26" s="31"/>
      <c r="T26" s="23" t="s">
        <v>103</v>
      </c>
      <c r="U26" s="52">
        <v>-1.583</v>
      </c>
      <c r="V26" s="28" t="s">
        <v>40</v>
      </c>
      <c r="W26" s="22"/>
    </row>
    <row r="27" spans="1:27" ht="15" customHeight="1" x14ac:dyDescent="0.3">
      <c r="G27" s="33" t="s">
        <v>68</v>
      </c>
      <c r="H27" s="31"/>
      <c r="I27" s="31"/>
      <c r="J27" s="22"/>
      <c r="K27" s="31"/>
      <c r="M27" s="31"/>
      <c r="N27" s="23" t="s">
        <v>85</v>
      </c>
      <c r="O27" s="37">
        <f>D43-O23</f>
        <v>1.71</v>
      </c>
      <c r="P27" s="22" t="s">
        <v>0</v>
      </c>
      <c r="Q27" s="31"/>
      <c r="R27" s="31"/>
      <c r="S27" s="26"/>
      <c r="T27" s="23" t="s">
        <v>35</v>
      </c>
      <c r="U27" s="30"/>
      <c r="V27" s="22"/>
      <c r="W27" s="22"/>
    </row>
    <row r="28" spans="1:27" ht="15" customHeight="1" thickBot="1" x14ac:dyDescent="0.3">
      <c r="C28" s="21" t="s">
        <v>9</v>
      </c>
      <c r="G28" s="28"/>
      <c r="H28" s="31"/>
      <c r="I28" s="31"/>
      <c r="J28" s="22"/>
      <c r="K28" s="31"/>
      <c r="M28" s="31"/>
      <c r="N28" s="28"/>
      <c r="O28" s="31"/>
      <c r="P28" s="31"/>
      <c r="Q28" s="31"/>
      <c r="R28" s="31"/>
      <c r="S28" s="22"/>
      <c r="T28" s="23" t="s">
        <v>35</v>
      </c>
      <c r="U28" s="37">
        <f>D47+U11+U26</f>
        <v>0.13200000000000012</v>
      </c>
      <c r="V28" s="22" t="s">
        <v>0</v>
      </c>
      <c r="W28" s="22"/>
    </row>
    <row r="29" spans="1:27" ht="15" customHeight="1" thickBot="1" x14ac:dyDescent="0.3">
      <c r="G29" s="34" t="s">
        <v>4</v>
      </c>
      <c r="H29" s="35">
        <f>(H13-H12) / (H11/100)</f>
        <v>-4</v>
      </c>
      <c r="I29" s="30" t="s">
        <v>5</v>
      </c>
      <c r="J29" s="22"/>
      <c r="K29" s="31"/>
      <c r="M29" s="57" t="s">
        <v>139</v>
      </c>
      <c r="N29" s="58"/>
      <c r="O29" s="58"/>
      <c r="P29" s="58"/>
      <c r="Q29" s="58"/>
      <c r="R29" s="58"/>
      <c r="S29" s="59"/>
      <c r="T29" s="31"/>
      <c r="U29" s="31"/>
      <c r="V29" s="31"/>
      <c r="W29" s="31"/>
    </row>
    <row r="30" spans="1:27" ht="15" customHeight="1" thickBot="1" x14ac:dyDescent="0.3">
      <c r="G30" s="2"/>
      <c r="I30" s="11"/>
      <c r="M30" s="31"/>
      <c r="N30" s="31"/>
      <c r="O30" s="31"/>
      <c r="P30" s="31"/>
      <c r="Q30" s="31"/>
      <c r="R30" s="31"/>
      <c r="S30" s="31"/>
      <c r="T30" s="57" t="s">
        <v>51</v>
      </c>
      <c r="U30" s="58"/>
      <c r="V30" s="58"/>
      <c r="W30" s="59"/>
    </row>
    <row r="31" spans="1:27" ht="15" customHeight="1" x14ac:dyDescent="0.25">
      <c r="A31" s="11"/>
      <c r="B31" s="11"/>
      <c r="D31" s="11"/>
      <c r="E31" s="11"/>
      <c r="F31" s="31"/>
      <c r="G31" s="23" t="s">
        <v>68</v>
      </c>
      <c r="H31" s="36">
        <f>H7 - H11/2</f>
        <v>300</v>
      </c>
      <c r="I31" s="22"/>
      <c r="J31" s="31"/>
      <c r="K31" s="31"/>
      <c r="M31" s="13" t="s">
        <v>34</v>
      </c>
      <c r="N31" s="22"/>
      <c r="O31" s="22"/>
      <c r="P31" s="22"/>
      <c r="Q31" s="31"/>
      <c r="R31" s="31"/>
      <c r="S31" s="31"/>
      <c r="T31" s="31"/>
      <c r="U31" s="31"/>
      <c r="V31" s="31"/>
      <c r="W31" s="31"/>
    </row>
    <row r="32" spans="1:27" ht="15" customHeight="1" x14ac:dyDescent="0.25">
      <c r="A32" s="11"/>
      <c r="B32" s="11"/>
      <c r="C32" s="14"/>
      <c r="D32" s="11"/>
      <c r="E32" s="11"/>
      <c r="F32" s="31"/>
      <c r="G32" s="28"/>
      <c r="H32" s="31"/>
      <c r="I32" s="31"/>
      <c r="J32" s="31"/>
      <c r="K32" s="31"/>
      <c r="M32" s="31"/>
      <c r="N32" s="31"/>
      <c r="O32" s="31"/>
      <c r="P32" s="31"/>
      <c r="Q32" s="31"/>
      <c r="R32" s="31"/>
      <c r="S32" s="31"/>
      <c r="T32" s="22" t="s">
        <v>104</v>
      </c>
      <c r="U32" s="29"/>
      <c r="V32" s="29"/>
      <c r="W32" s="29"/>
    </row>
    <row r="33" spans="1:24" ht="15" customHeight="1" x14ac:dyDescent="0.25">
      <c r="A33" s="11"/>
      <c r="B33" s="11"/>
      <c r="C33" s="11"/>
      <c r="D33" s="11"/>
      <c r="E33" s="11"/>
      <c r="F33" s="31"/>
      <c r="G33" s="23" t="s">
        <v>69</v>
      </c>
      <c r="H33" s="37">
        <f>H8 - H12/100*(H7 -H31)</f>
        <v>5264</v>
      </c>
      <c r="I33" s="31"/>
      <c r="J33" s="31"/>
      <c r="K33" s="31"/>
      <c r="M33" s="31"/>
      <c r="N33" s="23" t="s">
        <v>86</v>
      </c>
      <c r="O33" s="30"/>
      <c r="P33" s="22"/>
      <c r="Q33" s="31"/>
      <c r="R33" s="31"/>
      <c r="S33" s="31"/>
      <c r="T33" s="42" t="s">
        <v>105</v>
      </c>
      <c r="U33" s="29"/>
      <c r="V33" s="29"/>
      <c r="W33" s="29"/>
    </row>
    <row r="34" spans="1:24" ht="15" customHeight="1" x14ac:dyDescent="0.25">
      <c r="A34" s="11"/>
      <c r="B34" s="11"/>
      <c r="C34" s="11"/>
      <c r="D34" s="11"/>
      <c r="E34" s="11"/>
      <c r="F34" s="31"/>
      <c r="G34" s="28"/>
      <c r="H34" s="31"/>
      <c r="I34" s="31"/>
      <c r="J34" s="31"/>
      <c r="K34" s="31"/>
      <c r="M34" s="31"/>
      <c r="N34" s="28"/>
      <c r="O34" s="31"/>
      <c r="P34" s="31"/>
      <c r="Q34" s="31"/>
      <c r="R34" s="31"/>
      <c r="S34" s="31"/>
      <c r="T34" s="42" t="s">
        <v>106</v>
      </c>
      <c r="U34" s="31"/>
      <c r="V34" s="31"/>
      <c r="W34" s="31"/>
    </row>
    <row r="35" spans="1:24" ht="15" customHeight="1" x14ac:dyDescent="0.25">
      <c r="A35" s="11"/>
      <c r="B35" s="11"/>
      <c r="C35" s="14"/>
      <c r="D35" s="11"/>
      <c r="E35" s="11"/>
      <c r="F35" s="31"/>
      <c r="G35" s="28"/>
      <c r="H35" s="31"/>
      <c r="I35" s="31"/>
      <c r="J35" s="31"/>
      <c r="K35" s="31"/>
      <c r="L35" s="14"/>
      <c r="M35" s="31"/>
      <c r="N35" s="23" t="s">
        <v>87</v>
      </c>
      <c r="O35" s="37">
        <f>D43-D46-D47+O18</f>
        <v>6.3676666695846666</v>
      </c>
      <c r="P35" s="22" t="s">
        <v>29</v>
      </c>
      <c r="Q35" s="37"/>
      <c r="R35" s="31"/>
      <c r="S35" s="31"/>
      <c r="T35" s="42" t="s">
        <v>107</v>
      </c>
      <c r="U35" s="45"/>
      <c r="V35" s="45"/>
      <c r="W35" s="45"/>
    </row>
    <row r="36" spans="1:24" ht="15" customHeight="1" x14ac:dyDescent="0.25">
      <c r="A36" s="11"/>
      <c r="B36" s="11"/>
      <c r="C36" s="11"/>
      <c r="D36" s="11"/>
      <c r="E36" s="11"/>
      <c r="F36" s="38"/>
      <c r="G36" s="38" t="s">
        <v>7</v>
      </c>
      <c r="H36" s="38" t="s">
        <v>70</v>
      </c>
      <c r="I36" s="38" t="s">
        <v>71</v>
      </c>
      <c r="J36" s="38" t="s">
        <v>6</v>
      </c>
      <c r="K36" s="38"/>
      <c r="M36" s="31"/>
      <c r="N36" s="28"/>
      <c r="O36" s="31"/>
      <c r="P36" s="31"/>
      <c r="Q36" s="31"/>
      <c r="R36" s="31"/>
      <c r="S36" s="31"/>
      <c r="T36" s="31"/>
      <c r="U36" s="46"/>
      <c r="V36" s="46"/>
      <c r="W36" s="46"/>
    </row>
    <row r="37" spans="1:24" ht="15" customHeight="1" x14ac:dyDescent="0.25">
      <c r="A37" s="11"/>
      <c r="B37" s="11"/>
      <c r="D37" s="11"/>
      <c r="E37" s="11"/>
      <c r="F37" s="23" t="s">
        <v>12</v>
      </c>
      <c r="G37" s="39">
        <f>(H9-H31)/100</f>
        <v>1.5</v>
      </c>
      <c r="H37" s="39">
        <f>$H$12*G37</f>
        <v>12</v>
      </c>
      <c r="I37" s="39">
        <f>$H$29/2*G37^2</f>
        <v>-4.5</v>
      </c>
      <c r="J37" s="39">
        <f>$H$33+H37+I37</f>
        <v>5271.5</v>
      </c>
      <c r="K37" s="27" t="s">
        <v>72</v>
      </c>
      <c r="M37" s="13" t="s">
        <v>31</v>
      </c>
      <c r="N37" s="28"/>
      <c r="O37" s="22"/>
      <c r="P37" s="22"/>
      <c r="Q37" s="22"/>
      <c r="R37" s="31"/>
      <c r="S37" s="31"/>
      <c r="T37" s="16" t="s">
        <v>134</v>
      </c>
      <c r="U37" s="46"/>
      <c r="V37" s="46"/>
      <c r="W37" s="46"/>
    </row>
    <row r="38" spans="1:24" ht="15" customHeight="1" x14ac:dyDescent="0.25">
      <c r="A38" s="11"/>
      <c r="E38" s="11"/>
      <c r="F38" s="23" t="s">
        <v>14</v>
      </c>
      <c r="G38" s="39">
        <f>(G37+G39)/2</f>
        <v>2</v>
      </c>
      <c r="H38" s="39">
        <f>$H$12*G38</f>
        <v>16</v>
      </c>
      <c r="I38" s="39">
        <f>$H$29/2*G38^2</f>
        <v>-8</v>
      </c>
      <c r="J38" s="39">
        <f>$H$33+H38+I38</f>
        <v>5272</v>
      </c>
      <c r="K38" s="27" t="s">
        <v>73</v>
      </c>
      <c r="M38" s="31"/>
      <c r="N38" s="23"/>
      <c r="O38" s="22"/>
      <c r="P38" s="22"/>
      <c r="Q38" s="31"/>
      <c r="R38" s="31"/>
      <c r="S38" s="31"/>
      <c r="T38" s="62" t="s">
        <v>108</v>
      </c>
      <c r="U38" s="62"/>
      <c r="V38" s="62"/>
      <c r="W38" s="62"/>
      <c r="X38" s="2"/>
    </row>
    <row r="39" spans="1:24" ht="15" customHeight="1" x14ac:dyDescent="0.3">
      <c r="C39" s="21" t="s">
        <v>10</v>
      </c>
      <c r="F39" s="23" t="s">
        <v>13</v>
      </c>
      <c r="G39" s="39">
        <f>(H10-H31)/100</f>
        <v>2.5</v>
      </c>
      <c r="H39" s="39">
        <f>$H$12*G39</f>
        <v>20</v>
      </c>
      <c r="I39" s="39">
        <f>$H$29/2*G39^2</f>
        <v>-12.5</v>
      </c>
      <c r="J39" s="39">
        <f>$H$33+H39+I39</f>
        <v>5271.5</v>
      </c>
      <c r="K39" s="27" t="s">
        <v>74</v>
      </c>
      <c r="M39" s="31"/>
      <c r="N39" s="33" t="s">
        <v>88</v>
      </c>
      <c r="O39" s="31"/>
      <c r="P39" s="31"/>
      <c r="Q39" s="31"/>
      <c r="R39" s="22" t="s">
        <v>56</v>
      </c>
      <c r="S39" s="31"/>
      <c r="T39" s="62"/>
      <c r="U39" s="62"/>
      <c r="V39" s="62"/>
      <c r="W39" s="62"/>
    </row>
    <row r="40" spans="1:24" ht="15" customHeight="1" x14ac:dyDescent="0.25">
      <c r="A40" s="16" t="s">
        <v>129</v>
      </c>
      <c r="B40" s="13"/>
      <c r="F40" s="31"/>
      <c r="G40" s="28"/>
      <c r="H40" s="31"/>
      <c r="I40" s="31"/>
      <c r="J40" s="31"/>
      <c r="K40" s="31"/>
      <c r="M40" s="31"/>
      <c r="N40" s="28"/>
      <c r="O40" s="31"/>
      <c r="P40" s="31"/>
      <c r="Q40" s="31"/>
      <c r="R40" s="31"/>
      <c r="S40" s="31"/>
      <c r="T40" s="62"/>
      <c r="U40" s="62"/>
      <c r="V40" s="62"/>
      <c r="W40" s="62"/>
      <c r="X40" s="2"/>
    </row>
    <row r="41" spans="1:24" ht="15" customHeight="1" x14ac:dyDescent="0.25">
      <c r="A41" s="22"/>
      <c r="B41" s="22"/>
      <c r="C41" s="23" t="s">
        <v>24</v>
      </c>
      <c r="D41" s="51">
        <v>100</v>
      </c>
      <c r="E41" s="22" t="s">
        <v>1</v>
      </c>
      <c r="F41" s="31"/>
      <c r="G41" s="23" t="s">
        <v>75</v>
      </c>
      <c r="H41" s="22"/>
      <c r="I41" s="26"/>
      <c r="J41" s="31"/>
      <c r="K41" s="31"/>
      <c r="M41" s="31"/>
      <c r="N41" s="23" t="s">
        <v>89</v>
      </c>
      <c r="O41" s="37">
        <f>(D43+10*O35+D43)/12</f>
        <v>5.8063888913205552</v>
      </c>
      <c r="P41" s="22" t="s">
        <v>0</v>
      </c>
      <c r="Q41" s="31"/>
      <c r="R41" s="31"/>
      <c r="S41" s="31"/>
      <c r="T41" s="62"/>
      <c r="U41" s="62"/>
      <c r="V41" s="62"/>
      <c r="W41" s="62"/>
    </row>
    <row r="42" spans="1:24" ht="15" customHeight="1" thickBot="1" x14ac:dyDescent="0.3">
      <c r="A42" s="22"/>
      <c r="B42" s="22"/>
      <c r="C42" s="23" t="s">
        <v>45</v>
      </c>
      <c r="D42" s="52">
        <v>0.06</v>
      </c>
      <c r="E42" s="22" t="s">
        <v>44</v>
      </c>
      <c r="F42" s="31"/>
      <c r="G42" s="23"/>
      <c r="H42" s="22"/>
      <c r="I42" s="31"/>
      <c r="J42" s="31"/>
      <c r="K42" s="31"/>
      <c r="M42" s="31"/>
      <c r="N42" s="28"/>
      <c r="O42" s="31"/>
      <c r="P42" s="31"/>
      <c r="Q42" s="31"/>
      <c r="R42" s="31"/>
      <c r="S42" s="31"/>
      <c r="T42" s="62"/>
      <c r="U42" s="62"/>
      <c r="V42" s="62"/>
      <c r="W42" s="62"/>
    </row>
    <row r="43" spans="1:24" ht="15" customHeight="1" thickBot="1" x14ac:dyDescent="0.3">
      <c r="A43" s="22"/>
      <c r="B43" s="22"/>
      <c r="C43" s="23" t="s">
        <v>58</v>
      </c>
      <c r="D43" s="52">
        <v>3</v>
      </c>
      <c r="E43" s="22" t="s">
        <v>0</v>
      </c>
      <c r="F43" s="22"/>
      <c r="G43" s="23" t="s">
        <v>76</v>
      </c>
      <c r="H43" s="31"/>
      <c r="I43" s="31"/>
      <c r="J43" s="31"/>
      <c r="K43" s="31"/>
      <c r="M43" s="57" t="s">
        <v>140</v>
      </c>
      <c r="N43" s="58"/>
      <c r="O43" s="58"/>
      <c r="P43" s="58"/>
      <c r="Q43" s="58"/>
      <c r="R43" s="58"/>
      <c r="S43" s="59"/>
      <c r="T43" s="62"/>
      <c r="U43" s="62"/>
      <c r="V43" s="62"/>
      <c r="W43" s="62"/>
    </row>
    <row r="44" spans="1:24" ht="15" customHeight="1" x14ac:dyDescent="0.25">
      <c r="A44" s="26"/>
      <c r="B44" s="26"/>
      <c r="C44" s="23" t="s">
        <v>59</v>
      </c>
      <c r="D44" s="52">
        <v>5.81</v>
      </c>
      <c r="E44" s="22" t="s">
        <v>30</v>
      </c>
      <c r="F44" s="31"/>
      <c r="G44" s="28"/>
      <c r="H44" s="31"/>
      <c r="I44" s="31"/>
      <c r="J44" s="26"/>
      <c r="K44" s="26"/>
      <c r="M44" s="31"/>
      <c r="N44" s="41"/>
      <c r="O44" s="31"/>
      <c r="P44" s="31"/>
      <c r="Q44" s="31"/>
      <c r="R44" s="31"/>
      <c r="S44" s="31"/>
      <c r="T44" s="62"/>
      <c r="U44" s="62"/>
      <c r="V44" s="62"/>
      <c r="W44" s="62"/>
    </row>
    <row r="45" spans="1:24" ht="15" customHeight="1" x14ac:dyDescent="0.25">
      <c r="A45" s="26"/>
      <c r="B45" s="26"/>
      <c r="C45" s="23" t="s">
        <v>60</v>
      </c>
      <c r="D45" s="51">
        <v>43</v>
      </c>
      <c r="E45" s="22" t="s">
        <v>0</v>
      </c>
      <c r="F45" s="31"/>
      <c r="G45" s="23" t="s">
        <v>76</v>
      </c>
      <c r="H45" s="37">
        <f>0.5*(J37+J39)</f>
        <v>5271.5</v>
      </c>
      <c r="I45" s="31"/>
      <c r="J45" s="31"/>
      <c r="K45" s="31"/>
      <c r="M45" s="42" t="s">
        <v>90</v>
      </c>
      <c r="N45" s="31"/>
      <c r="O45" s="31"/>
      <c r="P45" s="31"/>
      <c r="Q45" s="31"/>
      <c r="R45" s="31"/>
      <c r="S45" s="31"/>
      <c r="T45" s="62"/>
      <c r="U45" s="62"/>
      <c r="V45" s="62"/>
      <c r="W45" s="62"/>
    </row>
    <row r="46" spans="1:24" ht="15" customHeight="1" x14ac:dyDescent="0.25">
      <c r="A46" s="26"/>
      <c r="B46" s="27"/>
      <c r="C46" s="23" t="s">
        <v>61</v>
      </c>
      <c r="D46" s="52">
        <v>-1.5049999999999999</v>
      </c>
      <c r="E46" s="28" t="s">
        <v>36</v>
      </c>
      <c r="F46" s="31"/>
      <c r="G46" s="23" t="s">
        <v>77</v>
      </c>
      <c r="H46" s="37">
        <f>(J38-H45)*12</f>
        <v>6</v>
      </c>
      <c r="I46" s="22" t="s">
        <v>0</v>
      </c>
      <c r="J46" s="31"/>
      <c r="K46" s="31"/>
      <c r="M46" s="42" t="s">
        <v>91</v>
      </c>
      <c r="N46" s="31"/>
      <c r="O46" s="31"/>
      <c r="P46" s="31"/>
      <c r="Q46" s="31"/>
      <c r="R46" s="31"/>
      <c r="S46" s="31"/>
      <c r="T46" s="62"/>
      <c r="U46" s="62"/>
      <c r="V46" s="62"/>
      <c r="W46" s="62"/>
    </row>
    <row r="47" spans="1:24" s="2" customFormat="1" ht="15" customHeight="1" x14ac:dyDescent="0.25">
      <c r="A47" s="28"/>
      <c r="B47" s="28"/>
      <c r="C47" s="23" t="s">
        <v>62</v>
      </c>
      <c r="D47" s="52">
        <v>3.43</v>
      </c>
      <c r="E47" s="22" t="s">
        <v>138</v>
      </c>
      <c r="L47"/>
      <c r="M47" s="42" t="s">
        <v>92</v>
      </c>
      <c r="N47" s="31"/>
      <c r="O47" s="31"/>
      <c r="P47" s="22"/>
      <c r="Q47" s="31"/>
      <c r="R47" s="31"/>
      <c r="S47" s="31"/>
      <c r="T47" s="62"/>
      <c r="U47" s="62"/>
      <c r="V47" s="62"/>
      <c r="W47" s="62"/>
    </row>
    <row r="48" spans="1:24" s="2" customFormat="1" ht="15" customHeight="1" x14ac:dyDescent="0.2"/>
    <row r="49" spans="14:20" s="2" customFormat="1" ht="15" customHeight="1" x14ac:dyDescent="0.2">
      <c r="T49" s="11"/>
    </row>
    <row r="50" spans="14:20" s="2" customFormat="1" ht="15" customHeight="1" x14ac:dyDescent="0.2">
      <c r="T50" s="11"/>
    </row>
    <row r="51" spans="14:20" s="2" customFormat="1" ht="15" customHeight="1" x14ac:dyDescent="0.2">
      <c r="N51" s="12"/>
    </row>
    <row r="52" spans="14:20" s="2" customFormat="1" ht="15" customHeight="1" x14ac:dyDescent="0.2"/>
    <row r="53" spans="14:20" s="2" customFormat="1" ht="15" customHeight="1" x14ac:dyDescent="0.2"/>
    <row r="54" spans="14:20" s="2" customFormat="1" ht="15" customHeight="1" x14ac:dyDescent="0.2"/>
    <row r="55" spans="14:20" s="2" customFormat="1" ht="15" customHeight="1" x14ac:dyDescent="0.2"/>
    <row r="56" spans="14:20" s="2" customFormat="1" ht="15" customHeight="1" x14ac:dyDescent="0.2"/>
    <row r="57" spans="14:20" s="2" customFormat="1" ht="15" customHeight="1" x14ac:dyDescent="0.2"/>
    <row r="58" spans="14:20" s="2" customFormat="1" ht="15" customHeight="1" x14ac:dyDescent="0.2"/>
    <row r="59" spans="14:20" s="2" customFormat="1" ht="15" customHeight="1" x14ac:dyDescent="0.2"/>
    <row r="60" spans="14:20" s="2" customFormat="1" ht="15" customHeight="1" x14ac:dyDescent="0.2"/>
    <row r="61" spans="14:20" s="2" customFormat="1" ht="15" customHeight="1" x14ac:dyDescent="0.2"/>
    <row r="62" spans="14:20" s="2" customFormat="1" ht="15" customHeight="1" x14ac:dyDescent="0.2"/>
    <row r="63" spans="14:20" s="2" customFormat="1" ht="15" customHeight="1" x14ac:dyDescent="0.2"/>
    <row r="64" spans="14:20"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row r="91" s="2" customFormat="1" ht="15" customHeight="1" x14ac:dyDescent="0.2"/>
    <row r="92" s="2" customFormat="1" ht="15" customHeight="1" x14ac:dyDescent="0.2"/>
    <row r="93" s="2" customFormat="1" ht="15" customHeight="1" x14ac:dyDescent="0.2"/>
    <row r="94" s="2" customFormat="1" ht="15" customHeight="1" x14ac:dyDescent="0.2"/>
    <row r="95" s="2" customFormat="1" ht="15" customHeight="1" x14ac:dyDescent="0.2"/>
    <row r="96" s="2" customFormat="1" ht="15" customHeight="1" x14ac:dyDescent="0.2"/>
    <row r="97" s="2" customFormat="1" ht="15" customHeight="1" x14ac:dyDescent="0.2"/>
    <row r="98" s="2" customFormat="1" ht="15" customHeight="1" x14ac:dyDescent="0.2"/>
    <row r="99" s="2" customFormat="1" ht="15" customHeight="1" x14ac:dyDescent="0.2"/>
    <row r="100" s="2" customFormat="1" ht="15" customHeight="1" x14ac:dyDescent="0.2"/>
    <row r="101" s="2" customFormat="1" ht="15" customHeight="1" x14ac:dyDescent="0.2"/>
    <row r="102" s="2" customFormat="1" ht="15" customHeight="1" x14ac:dyDescent="0.2"/>
    <row r="103" s="2" customFormat="1" ht="15" customHeight="1" x14ac:dyDescent="0.2"/>
    <row r="104" s="2" customFormat="1" ht="15" customHeight="1" x14ac:dyDescent="0.2"/>
    <row r="105" s="2" customFormat="1" ht="15" customHeight="1" x14ac:dyDescent="0.2"/>
    <row r="106" s="2" customFormat="1" ht="15" customHeight="1" x14ac:dyDescent="0.2"/>
    <row r="107" s="2" customFormat="1" ht="15" customHeight="1" x14ac:dyDescent="0.2"/>
    <row r="108" s="2" customFormat="1" ht="15" customHeight="1" x14ac:dyDescent="0.2"/>
    <row r="109" s="2" customFormat="1" ht="15" customHeight="1" x14ac:dyDescent="0.2"/>
    <row r="110" s="2" customFormat="1" ht="15" customHeight="1" x14ac:dyDescent="0.2"/>
    <row r="111" s="2" customFormat="1" ht="15" customHeight="1" x14ac:dyDescent="0.2"/>
    <row r="112"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row r="164" s="2" customFormat="1" ht="15" customHeight="1" x14ac:dyDescent="0.2"/>
    <row r="165" s="2" customFormat="1" ht="15" customHeight="1" x14ac:dyDescent="0.2"/>
    <row r="166" s="2" customFormat="1" ht="15" customHeight="1" x14ac:dyDescent="0.2"/>
    <row r="167" s="2" customFormat="1" ht="14.25" x14ac:dyDescent="0.2"/>
    <row r="168" s="2" customFormat="1" ht="14.25" x14ac:dyDescent="0.2"/>
    <row r="169" s="2" customFormat="1" ht="14.25" x14ac:dyDescent="0.2"/>
    <row r="170" s="2" customFormat="1" ht="14.25" x14ac:dyDescent="0.2"/>
    <row r="171" s="2" customFormat="1" ht="14.25" x14ac:dyDescent="0.2"/>
    <row r="172" s="2" customFormat="1" ht="14.25" x14ac:dyDescent="0.2"/>
    <row r="173" s="2" customFormat="1" ht="14.25" x14ac:dyDescent="0.2"/>
    <row r="174" s="2" customFormat="1" ht="14.25" x14ac:dyDescent="0.2"/>
    <row r="175" s="2" customFormat="1" ht="14.25" x14ac:dyDescent="0.2"/>
    <row r="176" s="2" customFormat="1" ht="14.25" x14ac:dyDescent="0.2"/>
    <row r="177" s="2" customFormat="1" ht="14.25" x14ac:dyDescent="0.2"/>
    <row r="178" s="2" customFormat="1" ht="14.25" x14ac:dyDescent="0.2"/>
    <row r="179" s="2" customFormat="1" ht="14.25" x14ac:dyDescent="0.2"/>
    <row r="180" s="2" customFormat="1" ht="14.25" x14ac:dyDescent="0.2"/>
    <row r="181" s="2" customFormat="1" ht="14.25" x14ac:dyDescent="0.2"/>
    <row r="182" s="2" customFormat="1" ht="14.25" x14ac:dyDescent="0.2"/>
    <row r="183" s="2" customFormat="1" ht="14.25" x14ac:dyDescent="0.2"/>
    <row r="184" s="2" customFormat="1" ht="14.25" x14ac:dyDescent="0.2"/>
    <row r="185" s="2" customFormat="1" ht="14.25" x14ac:dyDescent="0.2"/>
    <row r="186" s="2" customFormat="1" ht="14.25" x14ac:dyDescent="0.2"/>
    <row r="187" s="2" customFormat="1" ht="14.25" x14ac:dyDescent="0.2"/>
    <row r="188" s="2" customFormat="1" ht="14.25" x14ac:dyDescent="0.2"/>
    <row r="189" s="2" customFormat="1" ht="14.25" x14ac:dyDescent="0.2"/>
    <row r="190" s="2" customFormat="1" ht="14.25" x14ac:dyDescent="0.2"/>
    <row r="191" s="2" customFormat="1" ht="14.25" x14ac:dyDescent="0.2"/>
    <row r="192" s="2" customFormat="1" ht="14.25" x14ac:dyDescent="0.2"/>
    <row r="193" s="2" customFormat="1" ht="14.25" x14ac:dyDescent="0.2"/>
    <row r="194" s="2" customFormat="1" ht="14.25" x14ac:dyDescent="0.2"/>
    <row r="195" s="2" customFormat="1" ht="14.25" x14ac:dyDescent="0.2"/>
    <row r="196" s="2" customFormat="1" ht="14.25" x14ac:dyDescent="0.2"/>
    <row r="197" s="2" customFormat="1" ht="14.25" x14ac:dyDescent="0.2"/>
    <row r="198" s="2" customFormat="1" ht="14.25" x14ac:dyDescent="0.2"/>
    <row r="199" s="2" customFormat="1" ht="14.25" x14ac:dyDescent="0.2"/>
    <row r="200" s="2" customFormat="1" ht="14.25" x14ac:dyDescent="0.2"/>
    <row r="201" s="2" customFormat="1" ht="14.25" x14ac:dyDescent="0.2"/>
    <row r="202" s="2" customFormat="1" ht="14.25" x14ac:dyDescent="0.2"/>
    <row r="203" s="2" customFormat="1" ht="14.25" x14ac:dyDescent="0.2"/>
    <row r="204" s="2" customFormat="1" ht="14.25" x14ac:dyDescent="0.2"/>
    <row r="205" s="2" customFormat="1" ht="14.25" x14ac:dyDescent="0.2"/>
    <row r="206" s="2" customFormat="1" ht="14.25" x14ac:dyDescent="0.2"/>
    <row r="207" s="2" customFormat="1" ht="14.25" x14ac:dyDescent="0.2"/>
    <row r="208" s="2" customFormat="1" ht="14.25" x14ac:dyDescent="0.2"/>
    <row r="209" s="2" customFormat="1" ht="14.25" x14ac:dyDescent="0.2"/>
    <row r="210" s="2" customFormat="1" ht="14.25" x14ac:dyDescent="0.2"/>
    <row r="211" s="2" customFormat="1" ht="14.25" x14ac:dyDescent="0.2"/>
    <row r="212" s="2" customFormat="1" ht="14.25" x14ac:dyDescent="0.2"/>
    <row r="213" s="2" customFormat="1" ht="14.25" x14ac:dyDescent="0.2"/>
    <row r="214" s="2" customFormat="1" ht="14.25" x14ac:dyDescent="0.2"/>
    <row r="215" s="2" customFormat="1" ht="14.25" x14ac:dyDescent="0.2"/>
    <row r="216" s="2" customFormat="1" ht="14.25" x14ac:dyDescent="0.2"/>
    <row r="217" s="2" customFormat="1" ht="14.25" x14ac:dyDescent="0.2"/>
    <row r="218" s="2" customFormat="1" ht="14.25" x14ac:dyDescent="0.2"/>
    <row r="219" s="2" customFormat="1" ht="14.25" x14ac:dyDescent="0.2"/>
    <row r="220" s="2" customFormat="1" ht="14.25" x14ac:dyDescent="0.2"/>
    <row r="221" s="2" customFormat="1" ht="14.25" x14ac:dyDescent="0.2"/>
    <row r="222" s="2" customFormat="1" ht="14.25" x14ac:dyDescent="0.2"/>
    <row r="223" s="2" customFormat="1" ht="14.25" x14ac:dyDescent="0.2"/>
    <row r="224" s="2" customFormat="1" ht="14.25" x14ac:dyDescent="0.2"/>
    <row r="225" s="2" customFormat="1" ht="14.25" x14ac:dyDescent="0.2"/>
    <row r="226" s="2" customFormat="1" ht="14.25" x14ac:dyDescent="0.2"/>
    <row r="227" s="2" customFormat="1" ht="14.25" x14ac:dyDescent="0.2"/>
    <row r="228" s="2" customFormat="1" ht="14.25" x14ac:dyDescent="0.2"/>
    <row r="229" s="2" customFormat="1" ht="14.25" x14ac:dyDescent="0.2"/>
    <row r="230" s="2" customFormat="1" ht="14.25" x14ac:dyDescent="0.2"/>
    <row r="231" s="2" customFormat="1" ht="14.25" x14ac:dyDescent="0.2"/>
    <row r="232" s="2" customFormat="1" ht="14.25" x14ac:dyDescent="0.2"/>
    <row r="233" s="2" customFormat="1" ht="14.25" x14ac:dyDescent="0.2"/>
    <row r="234" s="2" customFormat="1" ht="14.25" x14ac:dyDescent="0.2"/>
    <row r="235" s="2" customFormat="1" ht="14.25" x14ac:dyDescent="0.2"/>
    <row r="236" s="2" customFormat="1" ht="14.25" x14ac:dyDescent="0.2"/>
    <row r="237" s="2" customFormat="1" ht="14.25" x14ac:dyDescent="0.2"/>
    <row r="238" s="2" customFormat="1" ht="14.25" x14ac:dyDescent="0.2"/>
    <row r="239" s="2" customFormat="1" ht="14.25" x14ac:dyDescent="0.2"/>
    <row r="240" s="2" customFormat="1" ht="14.25" x14ac:dyDescent="0.2"/>
    <row r="241" s="2" customFormat="1" ht="14.25" x14ac:dyDescent="0.2"/>
    <row r="242" s="2" customFormat="1" ht="14.25" x14ac:dyDescent="0.2"/>
    <row r="243" s="2" customFormat="1" ht="14.25" x14ac:dyDescent="0.2"/>
    <row r="244" s="2" customFormat="1" ht="14.25" x14ac:dyDescent="0.2"/>
    <row r="245" s="2" customFormat="1" ht="14.25" x14ac:dyDescent="0.2"/>
    <row r="246" s="2" customFormat="1" ht="14.25" x14ac:dyDescent="0.2"/>
    <row r="247" s="2" customFormat="1" ht="14.25" x14ac:dyDescent="0.2"/>
    <row r="248" s="2" customFormat="1" ht="14.25" x14ac:dyDescent="0.2"/>
    <row r="249" s="2" customFormat="1" ht="14.25" x14ac:dyDescent="0.2"/>
    <row r="250" s="2" customFormat="1" ht="14.25" x14ac:dyDescent="0.2"/>
    <row r="251" s="2" customFormat="1" ht="14.25" x14ac:dyDescent="0.2"/>
    <row r="252" s="2" customFormat="1" ht="14.25" x14ac:dyDescent="0.2"/>
    <row r="253" s="2" customFormat="1" ht="14.25" x14ac:dyDescent="0.2"/>
    <row r="254" s="2" customFormat="1" ht="14.25" x14ac:dyDescent="0.2"/>
    <row r="255" s="2" customFormat="1" ht="14.25" x14ac:dyDescent="0.2"/>
    <row r="256" s="2" customFormat="1" ht="14.25" x14ac:dyDescent="0.2"/>
    <row r="257" spans="13:19" s="2" customFormat="1" ht="14.25" x14ac:dyDescent="0.2"/>
    <row r="258" spans="13:19" s="2" customFormat="1" ht="14.25" x14ac:dyDescent="0.2"/>
    <row r="259" spans="13:19" s="2" customFormat="1" ht="14.25" x14ac:dyDescent="0.2"/>
    <row r="260" spans="13:19" s="2" customFormat="1" ht="14.25" x14ac:dyDescent="0.2"/>
    <row r="261" spans="13:19" s="2" customFormat="1" ht="14.25" x14ac:dyDescent="0.2"/>
    <row r="262" spans="13:19" s="2" customFormat="1" ht="14.25" x14ac:dyDescent="0.2"/>
    <row r="263" spans="13:19" s="2" customFormat="1" ht="14.25" x14ac:dyDescent="0.2"/>
    <row r="264" spans="13:19" s="2" customFormat="1" ht="14.25" x14ac:dyDescent="0.2"/>
    <row r="265" spans="13:19" x14ac:dyDescent="0.25">
      <c r="M265" s="2"/>
      <c r="N265" s="2"/>
      <c r="O265" s="2"/>
      <c r="P265" s="2"/>
      <c r="Q265" s="2"/>
      <c r="R265" s="2"/>
      <c r="S265" s="2"/>
    </row>
    <row r="266" spans="13:19" x14ac:dyDescent="0.25">
      <c r="M266" s="2"/>
    </row>
  </sheetData>
  <customSheetViews>
    <customSheetView guid="{5F43FD16-4D4F-4635-A21C-F7E6A415B7CC}" scale="85" showPageBreaks="1" printArea="1" view="pageBreakPreview">
      <selection activeCell="E39" sqref="E39"/>
      <colBreaks count="1" manualBreakCount="1">
        <brk id="5" max="46" man="1"/>
      </colBreaks>
      <pageMargins left="1" right="1" top="1" bottom="1" header="0.7" footer="0.7"/>
      <pageSetup scale="90" fitToWidth="0" fitToHeight="0" orientation="portrait" r:id="rId1"/>
      <headerFooter>
        <oddHeader>&amp;L&amp;"Arial,Italic"&amp;9EXAMPLE 7 - GIRDER HAUNCH AND CAMBER
=================================================================================================&amp;R&amp;"Arial,Italic"&amp;9&amp;P</oddHeader>
        <oddFooter>&amp;L&amp;"Arial,Italic"&amp;9=================================================================================================
CDOT Bridge Design Manual&amp;R&amp;"Arial,Italic"&amp;9
January 2018</oddFooter>
      </headerFooter>
    </customSheetView>
    <customSheetView guid="{CCC1D563-184E-410B-A774-1B7582861C5B}" scale="85">
      <selection activeCell="E48" sqref="E48"/>
      <colBreaks count="4" manualBreakCount="4">
        <brk id="5" max="46" man="1"/>
        <brk id="12" max="48" man="1"/>
        <brk id="19" max="48" man="1"/>
        <brk id="23" max="46" man="1"/>
      </colBreaks>
      <pageMargins left="0.7" right="0.7" top="0.75" bottom="0.75" header="0.3" footer="0.3"/>
      <pageSetup fitToWidth="0" fitToHeight="0" orientation="portrait" r:id="rId2"/>
      <headerFooter>
        <oddHeader>&amp;L&amp;"-,Italic"&amp;9EXAMPLE 7 - GIRDER HAUNCHING AND CAMBER&amp;R&amp;"Arial,Italic"&amp;9&amp;P</oddHeader>
        <oddFooter>&amp;L&amp;"Arial,Italic"&amp;9CDOT Bridge Design Manual&amp;R&amp;"Arial,Italic"&amp;9January 2018</oddFooter>
      </headerFooter>
    </customSheetView>
    <customSheetView guid="{F3F55F98-B6AC-443D-B637-220EB8A7BE54}" scale="85" topLeftCell="A16">
      <selection activeCell="E48" sqref="E48"/>
      <colBreaks count="4" manualBreakCount="4">
        <brk id="5" max="46" man="1"/>
        <brk id="12" max="48" man="1"/>
        <brk id="19" max="48" man="1"/>
        <brk id="23" max="46" man="1"/>
      </colBreaks>
      <pageMargins left="0.7" right="0.7" top="0.75" bottom="0.75" header="0.3" footer="0.3"/>
      <pageSetup fitToWidth="0" fitToHeight="0" orientation="portrait" r:id="rId3"/>
      <headerFooter>
        <oddHeader>&amp;L&amp;"-,Italic"&amp;9EXAMPLE 7 - GIRDER HAUNCHING AND CAMBER&amp;R&amp;"Arial,Italic"&amp;9&amp;P</oddHeader>
        <oddFooter>&amp;L&amp;"Arial,Italic"&amp;9CDOT Bridge Design Manual&amp;R&amp;"Arial,Italic"&amp;9January 2018</oddFooter>
      </headerFooter>
    </customSheetView>
    <customSheetView guid="{B63FB9C2-9C65-4405-8774-4C12D953D9BB}" scale="85" showPageBreaks="1" printArea="1">
      <selection activeCell="E48" sqref="E48"/>
      <colBreaks count="4" manualBreakCount="4">
        <brk id="5" max="46" man="1"/>
        <brk id="12" max="48" man="1"/>
        <brk id="19" max="48" man="1"/>
        <brk id="23" max="46" man="1"/>
      </colBreaks>
      <pageMargins left="0.7" right="0.7" top="0.75" bottom="0.75" header="0.3" footer="0.3"/>
      <pageSetup fitToWidth="0" fitToHeight="0" orientation="portrait" r:id="rId4"/>
      <headerFooter>
        <oddHeader>&amp;L&amp;"-,Italic"&amp;9EXAMPLE 7 - GIRDER HAUNCHING AND CAMBER&amp;R&amp;"Arial,Italic"&amp;9&amp;P</oddHeader>
        <oddFooter>&amp;L&amp;"Arial,Italic"&amp;9CDOT Bridge Design Manual&amp;R&amp;"Arial,Italic"&amp;9January 2018</oddFooter>
      </headerFooter>
    </customSheetView>
  </customSheetViews>
  <mergeCells count="6">
    <mergeCell ref="T17:W17"/>
    <mergeCell ref="A4:E21"/>
    <mergeCell ref="M29:S29"/>
    <mergeCell ref="T30:W30"/>
    <mergeCell ref="M43:S43"/>
    <mergeCell ref="T38:W47"/>
  </mergeCells>
  <pageMargins left="1" right="1" top="1" bottom="1" header="0.7" footer="0.7"/>
  <pageSetup scale="90" fitToWidth="0" fitToHeight="0" orientation="portrait" r:id="rId5"/>
  <headerFooter>
    <oddHeader>&amp;L&amp;"Arial,Italic"&amp;9EXAMPLE 7 - GIRDER HAUNCH AND CAMBER
=================================================================================================&amp;R&amp;"Arial,Italic"&amp;9&amp;P</oddHeader>
    <oddFooter>&amp;L&amp;"Arial,Italic"&amp;9=================================================================================================
CDOT Bridge Design Manual&amp;R&amp;"Arial,Italic"&amp;9
January 2018</oddFooter>
  </headerFooter>
  <colBreaks count="1" manualBreakCount="1">
    <brk id="5" max="46"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3"/>
  <sheetViews>
    <sheetView view="pageBreakPreview" zoomScale="85" zoomScaleNormal="100" zoomScaleSheetLayoutView="85" workbookViewId="0">
      <selection activeCell="I28" sqref="I28"/>
    </sheetView>
  </sheetViews>
  <sheetFormatPr defaultRowHeight="15" x14ac:dyDescent="0.25"/>
  <cols>
    <col min="1" max="1" width="12.28515625" customWidth="1"/>
    <col min="2" max="3" width="17.7109375" customWidth="1"/>
    <col min="4" max="4" width="6.5703125" customWidth="1"/>
    <col min="5" max="5" width="32.7109375" customWidth="1"/>
    <col min="6" max="6" width="47.7109375" customWidth="1"/>
    <col min="7" max="7" width="12.42578125" customWidth="1"/>
    <col min="8" max="8" width="10.5703125" customWidth="1"/>
    <col min="9" max="9" width="15.7109375" customWidth="1"/>
    <col min="10" max="10" width="46" customWidth="1"/>
    <col min="11" max="11" width="8.140625" customWidth="1"/>
    <col min="12" max="12" width="3.5703125" customWidth="1"/>
    <col min="13" max="13" width="9.28515625" customWidth="1"/>
    <col min="14" max="14" width="3.140625" customWidth="1"/>
    <col min="15" max="15" width="20.140625" customWidth="1"/>
    <col min="16" max="16" width="6.85546875" bestFit="1" customWidth="1"/>
  </cols>
  <sheetData>
    <row r="1" spans="1:17" ht="6" customHeight="1" x14ac:dyDescent="0.25">
      <c r="A1" s="11"/>
      <c r="B1" s="11"/>
      <c r="C1" s="11"/>
      <c r="D1" s="11"/>
      <c r="E1" s="11"/>
      <c r="F1" s="11"/>
      <c r="G1" s="11"/>
      <c r="H1" s="11"/>
      <c r="I1" s="11"/>
      <c r="J1" s="11"/>
    </row>
    <row r="2" spans="1:17" ht="15" customHeight="1" x14ac:dyDescent="0.25">
      <c r="C2" s="20" t="s">
        <v>52</v>
      </c>
      <c r="D2" s="20"/>
      <c r="E2" s="20"/>
      <c r="H2" s="11"/>
      <c r="I2" s="11"/>
      <c r="J2" s="15"/>
    </row>
    <row r="3" spans="1:17" ht="6" customHeight="1" x14ac:dyDescent="0.25">
      <c r="A3" s="11"/>
      <c r="B3" s="11"/>
      <c r="C3" s="11"/>
      <c r="D3" s="11"/>
      <c r="E3" s="11"/>
      <c r="F3" s="14"/>
      <c r="G3" s="14"/>
      <c r="H3" s="14"/>
      <c r="I3" s="14"/>
      <c r="J3" s="14"/>
      <c r="L3" s="2"/>
    </row>
    <row r="4" spans="1:17" ht="15" customHeight="1" x14ac:dyDescent="0.25">
      <c r="A4" s="60" t="s">
        <v>135</v>
      </c>
      <c r="B4" s="61"/>
      <c r="C4" s="61"/>
      <c r="D4" s="61"/>
      <c r="E4" s="61"/>
      <c r="F4" s="47" t="s">
        <v>137</v>
      </c>
      <c r="G4" s="11"/>
      <c r="H4" s="11"/>
      <c r="I4" s="11"/>
      <c r="J4" s="16" t="s">
        <v>133</v>
      </c>
      <c r="K4" s="18"/>
      <c r="L4" s="18"/>
      <c r="M4" s="18"/>
      <c r="N4" s="18"/>
    </row>
    <row r="5" spans="1:17" ht="15" customHeight="1" x14ac:dyDescent="0.25">
      <c r="A5" s="61"/>
      <c r="B5" s="61"/>
      <c r="C5" s="61"/>
      <c r="D5" s="61"/>
      <c r="E5" s="61"/>
      <c r="P5" s="2"/>
      <c r="Q5" s="2"/>
    </row>
    <row r="6" spans="1:17" ht="15" customHeight="1" x14ac:dyDescent="0.25">
      <c r="A6" s="61"/>
      <c r="B6" s="61"/>
      <c r="C6" s="61"/>
      <c r="D6" s="61"/>
      <c r="E6" s="61"/>
      <c r="F6" s="13" t="s">
        <v>22</v>
      </c>
      <c r="G6" s="11"/>
      <c r="H6" s="11"/>
      <c r="I6" s="11"/>
      <c r="J6" s="13" t="s">
        <v>41</v>
      </c>
      <c r="K6" s="11"/>
      <c r="L6" s="11"/>
      <c r="M6" s="11"/>
      <c r="N6" s="18"/>
      <c r="O6" s="2"/>
      <c r="P6" s="2"/>
      <c r="Q6" s="2"/>
    </row>
    <row r="7" spans="1:17" ht="15" customHeight="1" x14ac:dyDescent="0.25">
      <c r="A7" s="61"/>
      <c r="B7" s="61"/>
      <c r="C7" s="61"/>
      <c r="D7" s="61"/>
      <c r="E7" s="61"/>
      <c r="I7" s="11"/>
      <c r="J7" s="23" t="s">
        <v>120</v>
      </c>
      <c r="K7" s="30"/>
      <c r="L7" s="22"/>
      <c r="M7" s="22"/>
      <c r="N7" s="29"/>
      <c r="O7" s="28"/>
      <c r="Q7" s="2"/>
    </row>
    <row r="8" spans="1:17" ht="15" customHeight="1" x14ac:dyDescent="0.25">
      <c r="A8" s="61"/>
      <c r="B8" s="61"/>
      <c r="C8" s="61"/>
      <c r="D8" s="61"/>
      <c r="E8" s="61"/>
      <c r="F8" s="23" t="s">
        <v>111</v>
      </c>
      <c r="G8" s="30"/>
      <c r="H8" s="22"/>
      <c r="I8" s="11"/>
      <c r="J8" s="23" t="s">
        <v>100</v>
      </c>
      <c r="K8" s="44">
        <f>D43-D45-D46-G35</f>
        <v>7.3629999999999995</v>
      </c>
      <c r="L8" s="22" t="s">
        <v>0</v>
      </c>
      <c r="M8" s="31"/>
      <c r="N8" s="31"/>
      <c r="O8" s="31"/>
      <c r="Q8" s="2"/>
    </row>
    <row r="9" spans="1:17" ht="15" customHeight="1" x14ac:dyDescent="0.25">
      <c r="A9" s="61"/>
      <c r="B9" s="61"/>
      <c r="C9" s="61"/>
      <c r="D9" s="61"/>
      <c r="E9" s="61"/>
      <c r="F9" s="28"/>
      <c r="G9" s="31"/>
      <c r="H9" s="31"/>
      <c r="J9" s="28"/>
      <c r="K9" s="31"/>
      <c r="L9" s="31"/>
      <c r="M9" s="31"/>
      <c r="N9" s="31"/>
      <c r="O9" s="31"/>
    </row>
    <row r="10" spans="1:17" ht="15" customHeight="1" x14ac:dyDescent="0.25">
      <c r="A10" s="61"/>
      <c r="B10" s="61"/>
      <c r="C10" s="61"/>
      <c r="D10" s="61"/>
      <c r="E10" s="61"/>
      <c r="F10" s="23" t="s">
        <v>87</v>
      </c>
      <c r="G10" s="44">
        <f>D43-D45-D46</f>
        <v>5.0489999999999995</v>
      </c>
      <c r="H10" s="22" t="s">
        <v>0</v>
      </c>
      <c r="J10" s="23" t="s">
        <v>121</v>
      </c>
      <c r="K10" s="22"/>
      <c r="L10" s="31"/>
      <c r="M10" s="31"/>
      <c r="N10" s="31"/>
      <c r="O10" s="31"/>
      <c r="P10" s="2"/>
      <c r="Q10" s="7"/>
    </row>
    <row r="11" spans="1:17" ht="15" customHeight="1" thickBot="1" x14ac:dyDescent="0.3">
      <c r="A11" s="61"/>
      <c r="B11" s="61"/>
      <c r="C11" s="61"/>
      <c r="D11" s="61"/>
      <c r="E11" s="61"/>
      <c r="J11" s="28"/>
      <c r="K11" s="31"/>
      <c r="L11" s="31"/>
      <c r="M11" s="22"/>
      <c r="N11" s="29"/>
      <c r="O11" s="28"/>
      <c r="Q11" s="7"/>
    </row>
    <row r="12" spans="1:17" ht="15" customHeight="1" thickBot="1" x14ac:dyDescent="0.3">
      <c r="A12" s="61"/>
      <c r="B12" s="61"/>
      <c r="C12" s="61"/>
      <c r="D12" s="61"/>
      <c r="E12" s="61"/>
      <c r="F12" s="64" t="s">
        <v>125</v>
      </c>
      <c r="G12" s="65"/>
      <c r="H12" s="65"/>
      <c r="I12" s="66"/>
      <c r="J12" s="23" t="s">
        <v>102</v>
      </c>
      <c r="K12" s="44">
        <f>(D43+10*K8+D43)/12</f>
        <v>7.4691666666666663</v>
      </c>
      <c r="L12" s="22" t="s">
        <v>0</v>
      </c>
      <c r="M12" s="22"/>
      <c r="N12" s="48"/>
      <c r="O12" s="28"/>
      <c r="P12" s="2"/>
    </row>
    <row r="13" spans="1:17" ht="15" customHeight="1" x14ac:dyDescent="0.25">
      <c r="A13" s="61"/>
      <c r="B13" s="61"/>
      <c r="C13" s="61"/>
      <c r="D13" s="61"/>
      <c r="E13" s="61"/>
      <c r="J13" s="23" t="s">
        <v>122</v>
      </c>
      <c r="K13" s="25">
        <v>-2.0640000000000001</v>
      </c>
      <c r="L13" s="28" t="s">
        <v>40</v>
      </c>
      <c r="M13" s="22"/>
      <c r="N13" s="48"/>
      <c r="O13" s="28"/>
      <c r="P13" s="8"/>
    </row>
    <row r="14" spans="1:17" ht="15" customHeight="1" x14ac:dyDescent="0.25">
      <c r="A14" s="61"/>
      <c r="B14" s="61"/>
      <c r="C14" s="61"/>
      <c r="D14" s="61"/>
      <c r="E14" s="61"/>
      <c r="F14" s="13" t="s">
        <v>32</v>
      </c>
      <c r="G14" s="11"/>
      <c r="H14" s="11"/>
      <c r="I14" s="11"/>
      <c r="J14" s="23"/>
      <c r="K14" s="38"/>
      <c r="L14" s="22"/>
      <c r="M14" s="22"/>
      <c r="N14" s="48"/>
      <c r="O14" s="28"/>
    </row>
    <row r="15" spans="1:17" ht="15" customHeight="1" x14ac:dyDescent="0.25">
      <c r="A15" s="61"/>
      <c r="B15" s="61"/>
      <c r="C15" s="61"/>
      <c r="D15" s="61"/>
      <c r="E15" s="61"/>
      <c r="G15" s="11"/>
      <c r="H15" s="11"/>
      <c r="I15" s="11"/>
      <c r="J15" s="23" t="s">
        <v>35</v>
      </c>
      <c r="K15" s="30"/>
      <c r="L15" s="31"/>
      <c r="M15" s="22"/>
      <c r="N15" s="48"/>
      <c r="O15" s="28"/>
    </row>
    <row r="16" spans="1:17" ht="15" customHeight="1" x14ac:dyDescent="0.25">
      <c r="A16" s="61"/>
      <c r="B16" s="61"/>
      <c r="C16" s="61"/>
      <c r="D16" s="61"/>
      <c r="E16" s="61"/>
      <c r="F16" s="23" t="s">
        <v>112</v>
      </c>
      <c r="G16" s="31"/>
      <c r="H16" s="31"/>
      <c r="I16" s="22" t="s">
        <v>56</v>
      </c>
      <c r="J16" s="23" t="s">
        <v>35</v>
      </c>
      <c r="K16" s="37">
        <f>D46+G35+K13</f>
        <v>0.25</v>
      </c>
      <c r="L16" s="22" t="s">
        <v>0</v>
      </c>
      <c r="M16" s="22"/>
      <c r="N16" s="29"/>
      <c r="O16" s="28"/>
    </row>
    <row r="17" spans="1:15" ht="15" customHeight="1" x14ac:dyDescent="0.25">
      <c r="A17" s="61"/>
      <c r="B17" s="61"/>
      <c r="C17" s="61"/>
      <c r="D17" s="61"/>
      <c r="E17" s="61"/>
      <c r="F17" s="28"/>
      <c r="G17" s="31"/>
      <c r="H17" s="31"/>
      <c r="I17" s="31"/>
      <c r="J17" s="31"/>
      <c r="K17" s="31"/>
      <c r="L17" s="31"/>
      <c r="M17" s="31"/>
      <c r="N17" s="29"/>
      <c r="O17" s="28"/>
    </row>
    <row r="18" spans="1:15" ht="15" customHeight="1" thickBot="1" x14ac:dyDescent="0.3">
      <c r="A18" s="61"/>
      <c r="B18" s="61"/>
      <c r="C18" s="61"/>
      <c r="D18" s="61"/>
      <c r="E18" s="61"/>
      <c r="F18" s="23" t="s">
        <v>89</v>
      </c>
      <c r="G18" s="44">
        <f>(D43+10*G10+D43)/12</f>
        <v>5.5408333333333326</v>
      </c>
      <c r="H18" s="22" t="s">
        <v>0</v>
      </c>
      <c r="I18" s="22"/>
      <c r="J18" s="31"/>
      <c r="K18" s="31"/>
      <c r="L18" s="31"/>
      <c r="M18" s="22"/>
      <c r="N18" s="29"/>
      <c r="O18" s="28"/>
    </row>
    <row r="19" spans="1:15" ht="15" customHeight="1" thickBot="1" x14ac:dyDescent="0.3">
      <c r="A19" s="61"/>
      <c r="B19" s="61"/>
      <c r="C19" s="61"/>
      <c r="D19" s="61"/>
      <c r="E19" s="61"/>
      <c r="J19" s="64" t="s">
        <v>51</v>
      </c>
      <c r="K19" s="65"/>
      <c r="L19" s="65"/>
      <c r="M19" s="65"/>
      <c r="N19" s="65"/>
      <c r="O19" s="66"/>
    </row>
    <row r="20" spans="1:15" ht="15" customHeight="1" thickBot="1" x14ac:dyDescent="0.3">
      <c r="A20" s="61"/>
      <c r="B20" s="61"/>
      <c r="C20" s="61"/>
      <c r="D20" s="61"/>
      <c r="E20" s="61"/>
      <c r="F20" s="64" t="s">
        <v>113</v>
      </c>
      <c r="G20" s="65"/>
      <c r="H20" s="65"/>
      <c r="I20" s="66"/>
      <c r="J20" s="31"/>
      <c r="K20" s="31"/>
      <c r="L20" s="31"/>
      <c r="M20" s="31"/>
      <c r="N20" s="31"/>
      <c r="O20" s="31"/>
    </row>
    <row r="21" spans="1:15" ht="15" customHeight="1" x14ac:dyDescent="0.25">
      <c r="A21" s="61"/>
      <c r="B21" s="61"/>
      <c r="C21" s="61"/>
      <c r="D21" s="61"/>
      <c r="E21" s="61"/>
      <c r="J21" s="22" t="s">
        <v>104</v>
      </c>
      <c r="K21" s="29"/>
      <c r="L21" s="29"/>
      <c r="M21" s="29"/>
      <c r="N21" s="49"/>
      <c r="O21" s="49"/>
    </row>
    <row r="22" spans="1:15" ht="15" customHeight="1" x14ac:dyDescent="0.25">
      <c r="A22" s="61"/>
      <c r="B22" s="61"/>
      <c r="C22" s="61"/>
      <c r="D22" s="61"/>
      <c r="E22" s="61"/>
      <c r="F22" s="42" t="s">
        <v>115</v>
      </c>
      <c r="G22" s="31"/>
      <c r="H22" s="31"/>
      <c r="I22" s="31"/>
      <c r="J22" s="42" t="s">
        <v>126</v>
      </c>
      <c r="K22" s="29"/>
      <c r="L22" s="29"/>
      <c r="M22" s="29"/>
      <c r="N22" s="49"/>
      <c r="O22" s="49"/>
    </row>
    <row r="23" spans="1:15" ht="15" customHeight="1" x14ac:dyDescent="0.25">
      <c r="A23" s="19"/>
      <c r="B23" s="19"/>
      <c r="C23" s="19"/>
      <c r="D23" s="19"/>
      <c r="E23" s="19"/>
      <c r="F23" s="42" t="s">
        <v>116</v>
      </c>
      <c r="G23" s="31"/>
      <c r="H23" s="31"/>
      <c r="I23" s="31"/>
      <c r="J23" s="42" t="s">
        <v>123</v>
      </c>
      <c r="K23" s="31"/>
      <c r="L23" s="31"/>
      <c r="M23" s="31"/>
      <c r="N23" s="49"/>
      <c r="O23" s="49"/>
    </row>
    <row r="24" spans="1:15" ht="15" customHeight="1" x14ac:dyDescent="0.25">
      <c r="A24" s="11"/>
      <c r="B24" s="11"/>
      <c r="C24" s="11"/>
      <c r="D24" s="11"/>
      <c r="E24" s="11"/>
      <c r="F24" s="42" t="s">
        <v>114</v>
      </c>
      <c r="G24" s="22"/>
      <c r="H24" s="22"/>
      <c r="I24" s="22"/>
      <c r="J24" s="42" t="s">
        <v>107</v>
      </c>
      <c r="K24" s="45"/>
      <c r="L24" s="45"/>
      <c r="M24" s="45"/>
      <c r="N24" s="49"/>
      <c r="O24" s="49"/>
    </row>
    <row r="25" spans="1:15" ht="15" customHeight="1" x14ac:dyDescent="0.25">
      <c r="A25" s="11"/>
      <c r="B25" s="11"/>
      <c r="C25" s="11"/>
      <c r="D25" s="11"/>
      <c r="E25" s="11"/>
      <c r="F25" s="28"/>
      <c r="G25" s="31"/>
      <c r="H25" s="31"/>
      <c r="I25" s="31"/>
      <c r="J25" s="32"/>
      <c r="K25" s="31"/>
      <c r="L25" s="31"/>
      <c r="M25" s="31"/>
      <c r="N25" s="31"/>
      <c r="O25" s="31"/>
    </row>
    <row r="26" spans="1:15" ht="15" customHeight="1" x14ac:dyDescent="0.25">
      <c r="A26" s="11"/>
      <c r="B26" s="11"/>
      <c r="C26" s="11"/>
      <c r="D26" s="11"/>
      <c r="E26" s="11"/>
      <c r="F26" s="23" t="s">
        <v>117</v>
      </c>
      <c r="G26" s="31"/>
      <c r="H26" s="31"/>
      <c r="I26" s="22" t="s">
        <v>57</v>
      </c>
      <c r="J26" s="16" t="s">
        <v>134</v>
      </c>
    </row>
    <row r="27" spans="1:15" ht="15" customHeight="1" x14ac:dyDescent="0.25">
      <c r="A27" s="11"/>
      <c r="B27" s="11"/>
      <c r="C27" s="21" t="s">
        <v>9</v>
      </c>
      <c r="D27" s="11"/>
      <c r="E27" s="11"/>
      <c r="F27" s="31"/>
      <c r="G27" s="31"/>
      <c r="H27" s="31"/>
      <c r="I27" s="31"/>
      <c r="J27" s="60" t="s">
        <v>127</v>
      </c>
      <c r="K27" s="60"/>
      <c r="L27" s="60"/>
      <c r="M27" s="60"/>
      <c r="N27" s="60"/>
      <c r="O27" s="60"/>
    </row>
    <row r="28" spans="1:15" ht="15" customHeight="1" x14ac:dyDescent="0.25">
      <c r="A28" s="11"/>
      <c r="B28" s="11"/>
      <c r="D28" s="11"/>
      <c r="E28" s="11"/>
      <c r="F28" s="23" t="s">
        <v>118</v>
      </c>
      <c r="G28" s="44">
        <f>(D43+2*G10+D43)/4</f>
        <v>6.5244999999999997</v>
      </c>
      <c r="H28" s="22" t="s">
        <v>0</v>
      </c>
      <c r="I28" s="31"/>
      <c r="J28" s="60"/>
      <c r="K28" s="60"/>
      <c r="L28" s="60"/>
      <c r="M28" s="60"/>
      <c r="N28" s="60"/>
      <c r="O28" s="60"/>
    </row>
    <row r="29" spans="1:15" ht="15" customHeight="1" x14ac:dyDescent="0.25">
      <c r="A29" s="11"/>
      <c r="B29" s="11"/>
      <c r="D29" s="11"/>
      <c r="E29" s="11"/>
      <c r="F29" s="31"/>
      <c r="G29" s="31"/>
      <c r="H29" s="31"/>
      <c r="I29" s="31"/>
      <c r="J29" s="60"/>
      <c r="K29" s="60"/>
      <c r="L29" s="60"/>
      <c r="M29" s="60"/>
      <c r="N29" s="60"/>
      <c r="O29" s="60"/>
    </row>
    <row r="30" spans="1:15" ht="15" customHeight="1" x14ac:dyDescent="0.25">
      <c r="A30" s="11"/>
      <c r="B30" s="11"/>
      <c r="D30" s="11"/>
      <c r="E30" s="11"/>
      <c r="F30" s="13" t="s">
        <v>23</v>
      </c>
      <c r="G30" s="11"/>
      <c r="H30" s="11"/>
      <c r="I30" s="11"/>
      <c r="J30" s="60"/>
      <c r="K30" s="60"/>
      <c r="L30" s="60"/>
      <c r="M30" s="60"/>
      <c r="N30" s="60"/>
      <c r="O30" s="60"/>
    </row>
    <row r="31" spans="1:15" ht="15" customHeight="1" x14ac:dyDescent="0.25">
      <c r="A31" s="11"/>
      <c r="B31" s="11"/>
      <c r="D31" s="11"/>
      <c r="E31" s="11"/>
      <c r="F31" s="23" t="s">
        <v>93</v>
      </c>
      <c r="G31" s="22"/>
      <c r="H31" s="22"/>
      <c r="I31" s="22"/>
      <c r="J31" s="60"/>
      <c r="K31" s="60"/>
      <c r="L31" s="60"/>
      <c r="M31" s="60"/>
      <c r="N31" s="60"/>
      <c r="O31" s="60"/>
    </row>
    <row r="32" spans="1:15" ht="15" customHeight="1" x14ac:dyDescent="0.25">
      <c r="A32" s="11"/>
      <c r="B32" s="11"/>
      <c r="D32" s="11"/>
      <c r="E32" s="11"/>
      <c r="F32" s="23" t="s">
        <v>94</v>
      </c>
      <c r="G32" s="37">
        <f>MAX(0.5*D46, 1)</f>
        <v>2.3140000000000001</v>
      </c>
      <c r="H32" s="22" t="s">
        <v>0</v>
      </c>
      <c r="I32" s="31"/>
      <c r="J32" s="60"/>
      <c r="K32" s="60"/>
      <c r="L32" s="60"/>
      <c r="M32" s="60"/>
      <c r="N32" s="60"/>
      <c r="O32" s="60"/>
    </row>
    <row r="33" spans="1:15" ht="15" customHeight="1" x14ac:dyDescent="0.25">
      <c r="A33" s="11"/>
      <c r="B33" s="11"/>
      <c r="C33" s="11"/>
      <c r="D33" s="11"/>
      <c r="E33" s="11"/>
      <c r="F33" s="28"/>
      <c r="G33" s="31"/>
      <c r="H33" s="31"/>
      <c r="I33" s="31"/>
      <c r="J33" s="60"/>
      <c r="K33" s="60"/>
      <c r="L33" s="60"/>
      <c r="M33" s="60"/>
      <c r="N33" s="60"/>
      <c r="O33" s="60"/>
    </row>
    <row r="34" spans="1:15" ht="15" customHeight="1" x14ac:dyDescent="0.25">
      <c r="A34" s="11"/>
      <c r="B34" s="11"/>
      <c r="C34" s="11"/>
      <c r="D34" s="11"/>
      <c r="E34" s="11"/>
      <c r="F34" s="23" t="s">
        <v>95</v>
      </c>
      <c r="G34" s="22"/>
      <c r="H34" s="22"/>
      <c r="I34" s="22"/>
      <c r="J34" s="60"/>
      <c r="K34" s="60"/>
      <c r="L34" s="60"/>
      <c r="M34" s="60"/>
      <c r="N34" s="60"/>
      <c r="O34" s="60"/>
    </row>
    <row r="35" spans="1:15" ht="15" customHeight="1" x14ac:dyDescent="0.25">
      <c r="A35" s="11"/>
      <c r="B35" s="11"/>
      <c r="C35" s="11"/>
      <c r="D35" s="11"/>
      <c r="E35" s="11"/>
      <c r="F35" s="23" t="s">
        <v>96</v>
      </c>
      <c r="G35" s="37">
        <f>MIN(-0.5*D46,-1)</f>
        <v>-2.3140000000000001</v>
      </c>
      <c r="H35" s="22" t="s">
        <v>0</v>
      </c>
      <c r="I35" s="31"/>
      <c r="J35" s="60"/>
      <c r="K35" s="60"/>
      <c r="L35" s="60"/>
      <c r="M35" s="60"/>
      <c r="N35" s="60"/>
      <c r="O35" s="60"/>
    </row>
    <row r="36" spans="1:15" ht="15" customHeight="1" x14ac:dyDescent="0.25">
      <c r="A36" s="11"/>
      <c r="B36" s="11"/>
      <c r="C36" s="11"/>
      <c r="D36" s="11"/>
      <c r="E36" s="11"/>
      <c r="F36" s="28"/>
      <c r="G36" s="31"/>
      <c r="H36" s="31"/>
      <c r="I36" s="22"/>
      <c r="J36" s="60"/>
      <c r="K36" s="60"/>
      <c r="L36" s="60"/>
      <c r="M36" s="60"/>
      <c r="N36" s="60"/>
      <c r="O36" s="60"/>
    </row>
    <row r="37" spans="1:15" ht="15" customHeight="1" x14ac:dyDescent="0.25">
      <c r="A37" s="11"/>
      <c r="B37" s="11"/>
      <c r="C37" s="11"/>
      <c r="D37" s="11"/>
      <c r="E37" s="11"/>
      <c r="F37" s="13" t="s">
        <v>53</v>
      </c>
      <c r="H37" s="11"/>
      <c r="I37" s="11"/>
      <c r="J37" s="60"/>
      <c r="K37" s="60"/>
      <c r="L37" s="60"/>
      <c r="M37" s="60"/>
      <c r="N37" s="60"/>
      <c r="O37" s="60"/>
    </row>
    <row r="38" spans="1:15" ht="15" customHeight="1" x14ac:dyDescent="0.25">
      <c r="A38" s="11"/>
      <c r="B38" s="11"/>
      <c r="C38" s="21" t="s">
        <v>10</v>
      </c>
      <c r="D38" s="11"/>
      <c r="E38" s="11"/>
      <c r="F38" s="2"/>
      <c r="J38" s="60"/>
      <c r="K38" s="60"/>
      <c r="L38" s="60"/>
      <c r="M38" s="60"/>
      <c r="N38" s="60"/>
      <c r="O38" s="60"/>
    </row>
    <row r="39" spans="1:15" ht="15" customHeight="1" x14ac:dyDescent="0.25">
      <c r="A39" s="11"/>
      <c r="B39" s="11"/>
      <c r="D39" s="11"/>
      <c r="E39" s="11"/>
      <c r="F39" s="23" t="s">
        <v>11</v>
      </c>
      <c r="G39" s="38" t="s">
        <v>119</v>
      </c>
      <c r="H39" s="31"/>
      <c r="I39" s="31"/>
      <c r="J39" s="60"/>
      <c r="K39" s="60"/>
      <c r="L39" s="60"/>
      <c r="M39" s="60"/>
      <c r="N39" s="60"/>
      <c r="O39" s="60"/>
    </row>
    <row r="40" spans="1:15" ht="15" customHeight="1" x14ac:dyDescent="0.25">
      <c r="F40" s="23" t="s">
        <v>11</v>
      </c>
      <c r="G40" s="44">
        <f>G32</f>
        <v>2.3140000000000001</v>
      </c>
      <c r="H40" s="22" t="s">
        <v>0</v>
      </c>
      <c r="I40" s="31"/>
      <c r="J40" s="60"/>
      <c r="K40" s="60"/>
      <c r="L40" s="60"/>
      <c r="M40" s="60"/>
      <c r="N40" s="60"/>
      <c r="O40" s="60"/>
    </row>
    <row r="41" spans="1:15" ht="15" customHeight="1" thickBot="1" x14ac:dyDescent="0.3">
      <c r="A41" s="16" t="s">
        <v>136</v>
      </c>
      <c r="B41" s="13"/>
      <c r="C41" s="11"/>
      <c r="D41" s="11"/>
      <c r="E41" s="11"/>
      <c r="F41" s="31"/>
      <c r="G41" s="31"/>
      <c r="H41" s="31"/>
      <c r="I41" s="31"/>
      <c r="J41" s="60"/>
      <c r="K41" s="60"/>
      <c r="L41" s="60"/>
      <c r="M41" s="60"/>
      <c r="N41" s="60"/>
      <c r="O41" s="60"/>
    </row>
    <row r="42" spans="1:15" ht="15" customHeight="1" thickBot="1" x14ac:dyDescent="0.3">
      <c r="A42" s="22"/>
      <c r="B42" s="22"/>
      <c r="C42" s="23" t="s">
        <v>24</v>
      </c>
      <c r="D42" s="24">
        <v>100</v>
      </c>
      <c r="E42" s="22" t="s">
        <v>1</v>
      </c>
      <c r="F42" s="64" t="s">
        <v>55</v>
      </c>
      <c r="G42" s="65"/>
      <c r="H42" s="65"/>
      <c r="I42" s="66"/>
      <c r="J42" s="60"/>
      <c r="K42" s="60"/>
      <c r="L42" s="60"/>
      <c r="M42" s="60"/>
      <c r="N42" s="60"/>
      <c r="O42" s="60"/>
    </row>
    <row r="43" spans="1:15" ht="15" customHeight="1" x14ac:dyDescent="0.25">
      <c r="A43" s="22"/>
      <c r="B43" s="22"/>
      <c r="C43" s="23" t="s">
        <v>109</v>
      </c>
      <c r="D43" s="25">
        <v>8</v>
      </c>
      <c r="E43" s="22" t="s">
        <v>0</v>
      </c>
      <c r="J43" s="60"/>
      <c r="K43" s="60"/>
      <c r="L43" s="60"/>
      <c r="M43" s="60"/>
      <c r="N43" s="60"/>
      <c r="O43" s="60"/>
    </row>
    <row r="44" spans="1:15" ht="15" customHeight="1" x14ac:dyDescent="0.25">
      <c r="A44" s="22"/>
      <c r="B44" s="22"/>
      <c r="C44" s="23" t="s">
        <v>110</v>
      </c>
      <c r="D44" s="25">
        <v>5.5410000000000004</v>
      </c>
      <c r="E44" s="22" t="s">
        <v>30</v>
      </c>
      <c r="F44" s="63" t="s">
        <v>124</v>
      </c>
      <c r="G44" s="63"/>
      <c r="H44" s="63"/>
      <c r="I44" s="63"/>
    </row>
    <row r="45" spans="1:15" ht="15" customHeight="1" x14ac:dyDescent="0.25">
      <c r="A45" s="22"/>
      <c r="B45" s="22"/>
      <c r="C45" s="23" t="s">
        <v>61</v>
      </c>
      <c r="D45" s="25">
        <v>-1.677</v>
      </c>
      <c r="E45" s="28" t="s">
        <v>37</v>
      </c>
      <c r="F45" s="63"/>
      <c r="G45" s="63"/>
      <c r="H45" s="63"/>
      <c r="I45" s="63"/>
    </row>
    <row r="46" spans="1:15" s="2" customFormat="1" ht="15" customHeight="1" x14ac:dyDescent="0.2">
      <c r="A46" s="22"/>
      <c r="B46" s="22"/>
      <c r="C46" s="23" t="s">
        <v>62</v>
      </c>
      <c r="D46" s="25">
        <v>4.6280000000000001</v>
      </c>
      <c r="E46" s="50" t="s">
        <v>138</v>
      </c>
    </row>
    <row r="47" spans="1:15" s="2" customFormat="1" ht="15" customHeight="1" x14ac:dyDescent="0.2"/>
    <row r="48" spans="1:15"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row r="91" s="2" customFormat="1" ht="15" customHeight="1" x14ac:dyDescent="0.2"/>
    <row r="92" s="2" customFormat="1" ht="15" customHeight="1" x14ac:dyDescent="0.2"/>
    <row r="93" s="2" customFormat="1" ht="15" customHeight="1" x14ac:dyDescent="0.2"/>
    <row r="94" s="2" customFormat="1" ht="15" customHeight="1" x14ac:dyDescent="0.2"/>
    <row r="95" s="2" customFormat="1" ht="15" customHeight="1" x14ac:dyDescent="0.2"/>
    <row r="96" s="2" customFormat="1" ht="15" customHeight="1" x14ac:dyDescent="0.2"/>
    <row r="97" s="2" customFormat="1" ht="15" customHeight="1" x14ac:dyDescent="0.2"/>
    <row r="98" s="2" customFormat="1" ht="15" customHeight="1" x14ac:dyDescent="0.2"/>
    <row r="99" s="2" customFormat="1" ht="15" customHeight="1" x14ac:dyDescent="0.2"/>
    <row r="100" s="2" customFormat="1" ht="15" customHeight="1" x14ac:dyDescent="0.2"/>
    <row r="101" s="2" customFormat="1" ht="15" customHeight="1" x14ac:dyDescent="0.2"/>
    <row r="102" s="2" customFormat="1" ht="15" customHeight="1" x14ac:dyDescent="0.2"/>
    <row r="103" s="2" customFormat="1" ht="15" customHeight="1" x14ac:dyDescent="0.2"/>
    <row r="104" s="2" customFormat="1" ht="15" customHeight="1" x14ac:dyDescent="0.2"/>
    <row r="105" s="2" customFormat="1" ht="15" customHeight="1" x14ac:dyDescent="0.2"/>
    <row r="106" s="2" customFormat="1" ht="15" customHeight="1" x14ac:dyDescent="0.2"/>
    <row r="107" s="2" customFormat="1" ht="15" customHeight="1" x14ac:dyDescent="0.2"/>
    <row r="108" s="2" customFormat="1" ht="15" customHeight="1" x14ac:dyDescent="0.2"/>
    <row r="109" s="2" customFormat="1" ht="15" customHeight="1" x14ac:dyDescent="0.2"/>
    <row r="110" s="2" customFormat="1" ht="15" customHeight="1" x14ac:dyDescent="0.2"/>
    <row r="111" s="2" customFormat="1" ht="15" customHeight="1" x14ac:dyDescent="0.2"/>
    <row r="112"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row r="164" s="2" customFormat="1" ht="15" customHeight="1" x14ac:dyDescent="0.2"/>
    <row r="165" s="2" customFormat="1" ht="15" customHeight="1" x14ac:dyDescent="0.2"/>
    <row r="166" s="2" customFormat="1" ht="14.25" x14ac:dyDescent="0.2"/>
    <row r="167" s="2" customFormat="1" ht="14.25" x14ac:dyDescent="0.2"/>
    <row r="168" s="2" customFormat="1" ht="14.25" x14ac:dyDescent="0.2"/>
    <row r="169" s="2" customFormat="1" ht="14.25" x14ac:dyDescent="0.2"/>
    <row r="170" s="2" customFormat="1" ht="14.25" x14ac:dyDescent="0.2"/>
    <row r="171" s="2" customFormat="1" ht="14.25" x14ac:dyDescent="0.2"/>
    <row r="172" s="2" customFormat="1" ht="14.25" x14ac:dyDescent="0.2"/>
    <row r="173" s="2" customFormat="1" ht="14.25" x14ac:dyDescent="0.2"/>
    <row r="174" s="2" customFormat="1" ht="14.25" x14ac:dyDescent="0.2"/>
    <row r="175" s="2" customFormat="1" ht="14.25" x14ac:dyDescent="0.2"/>
    <row r="176" s="2" customFormat="1" ht="14.25" x14ac:dyDescent="0.2"/>
    <row r="177" s="2" customFormat="1" ht="14.25" x14ac:dyDescent="0.2"/>
    <row r="178" s="2" customFormat="1" ht="14.25" x14ac:dyDescent="0.2"/>
    <row r="179" s="2" customFormat="1" ht="14.25" x14ac:dyDescent="0.2"/>
    <row r="180" s="2" customFormat="1" ht="14.25" x14ac:dyDescent="0.2"/>
    <row r="181" s="2" customFormat="1" ht="14.25" x14ac:dyDescent="0.2"/>
    <row r="182" s="2" customFormat="1" ht="14.25" x14ac:dyDescent="0.2"/>
    <row r="183" s="2" customFormat="1" ht="14.25" x14ac:dyDescent="0.2"/>
    <row r="184" s="2" customFormat="1" ht="14.25" x14ac:dyDescent="0.2"/>
    <row r="185" s="2" customFormat="1" ht="14.25" x14ac:dyDescent="0.2"/>
    <row r="186" s="2" customFormat="1" ht="14.25" x14ac:dyDescent="0.2"/>
    <row r="187" s="2" customFormat="1" ht="14.25" x14ac:dyDescent="0.2"/>
    <row r="188" s="2" customFormat="1" ht="14.25" x14ac:dyDescent="0.2"/>
    <row r="189" s="2" customFormat="1" ht="14.25" x14ac:dyDescent="0.2"/>
    <row r="190" s="2" customFormat="1" ht="14.25" x14ac:dyDescent="0.2"/>
    <row r="191" s="2" customFormat="1" ht="14.25" x14ac:dyDescent="0.2"/>
    <row r="192" s="2" customFormat="1" ht="14.25" x14ac:dyDescent="0.2"/>
    <row r="193" s="2" customFormat="1" ht="14.25" x14ac:dyDescent="0.2"/>
    <row r="194" s="2" customFormat="1" ht="14.25" x14ac:dyDescent="0.2"/>
    <row r="195" s="2" customFormat="1" ht="14.25" x14ac:dyDescent="0.2"/>
    <row r="196" s="2" customFormat="1" ht="14.25" x14ac:dyDescent="0.2"/>
    <row r="197" s="2" customFormat="1" ht="14.25" x14ac:dyDescent="0.2"/>
    <row r="198" s="2" customFormat="1" ht="14.25" x14ac:dyDescent="0.2"/>
    <row r="199" s="2" customFormat="1" ht="14.25" x14ac:dyDescent="0.2"/>
    <row r="200" s="2" customFormat="1" ht="14.25" x14ac:dyDescent="0.2"/>
    <row r="201" s="2" customFormat="1" ht="14.25" x14ac:dyDescent="0.2"/>
    <row r="202" s="2" customFormat="1" ht="14.25" x14ac:dyDescent="0.2"/>
    <row r="203" s="2" customFormat="1" ht="14.25" x14ac:dyDescent="0.2"/>
    <row r="204" s="2" customFormat="1" ht="14.25" x14ac:dyDescent="0.2"/>
    <row r="205" s="2" customFormat="1" ht="14.25" x14ac:dyDescent="0.2"/>
    <row r="206" s="2" customFormat="1" ht="14.25" x14ac:dyDescent="0.2"/>
    <row r="207" s="2" customFormat="1" ht="14.25" x14ac:dyDescent="0.2"/>
    <row r="208" s="2" customFormat="1" ht="14.25" x14ac:dyDescent="0.2"/>
    <row r="209" s="2" customFormat="1" ht="14.25" x14ac:dyDescent="0.2"/>
    <row r="210" s="2" customFormat="1" ht="14.25" x14ac:dyDescent="0.2"/>
    <row r="211" s="2" customFormat="1" ht="14.25" x14ac:dyDescent="0.2"/>
    <row r="212" s="2" customFormat="1" ht="14.25" x14ac:dyDescent="0.2"/>
    <row r="213" s="2" customFormat="1" ht="14.25" x14ac:dyDescent="0.2"/>
    <row r="214" s="2" customFormat="1" ht="14.25" x14ac:dyDescent="0.2"/>
    <row r="215" s="2" customFormat="1" ht="14.25" x14ac:dyDescent="0.2"/>
    <row r="216" s="2" customFormat="1" ht="14.25" x14ac:dyDescent="0.2"/>
    <row r="217" s="2" customFormat="1" ht="14.25" x14ac:dyDescent="0.2"/>
    <row r="218" s="2" customFormat="1" ht="14.25" x14ac:dyDescent="0.2"/>
    <row r="219" s="2" customFormat="1" ht="14.25" x14ac:dyDescent="0.2"/>
    <row r="220" s="2" customFormat="1" ht="14.25" x14ac:dyDescent="0.2"/>
    <row r="221" s="2" customFormat="1" ht="14.25" x14ac:dyDescent="0.2"/>
    <row r="222" s="2" customFormat="1" ht="14.25" x14ac:dyDescent="0.2"/>
    <row r="223" s="2" customFormat="1" ht="14.25" x14ac:dyDescent="0.2"/>
    <row r="224" s="2" customFormat="1" ht="14.25" x14ac:dyDescent="0.2"/>
    <row r="225" s="2" customFormat="1" ht="14.25" x14ac:dyDescent="0.2"/>
    <row r="226" s="2" customFormat="1" ht="14.25" x14ac:dyDescent="0.2"/>
    <row r="227" s="2" customFormat="1" ht="14.25" x14ac:dyDescent="0.2"/>
    <row r="228" s="2" customFormat="1" ht="14.25" x14ac:dyDescent="0.2"/>
    <row r="229" s="2" customFormat="1" ht="14.25" x14ac:dyDescent="0.2"/>
    <row r="230" s="2" customFormat="1" ht="14.25" x14ac:dyDescent="0.2"/>
    <row r="231" s="2" customFormat="1" ht="14.25" x14ac:dyDescent="0.2"/>
    <row r="232" s="2" customFormat="1" ht="14.25" x14ac:dyDescent="0.2"/>
    <row r="233" s="2" customFormat="1" ht="14.25" x14ac:dyDescent="0.2"/>
    <row r="234" s="2" customFormat="1" ht="14.25" x14ac:dyDescent="0.2"/>
    <row r="235" s="2" customFormat="1" ht="14.25" x14ac:dyDescent="0.2"/>
    <row r="236" s="2" customFormat="1" ht="14.25" x14ac:dyDescent="0.2"/>
    <row r="237" s="2" customFormat="1" ht="14.25" x14ac:dyDescent="0.2"/>
    <row r="238" s="2" customFormat="1" ht="14.25" x14ac:dyDescent="0.2"/>
    <row r="239" s="2" customFormat="1" ht="14.25" x14ac:dyDescent="0.2"/>
    <row r="240" s="2" customFormat="1" ht="14.25" x14ac:dyDescent="0.2"/>
    <row r="241" s="2" customFormat="1" ht="14.25" x14ac:dyDescent="0.2"/>
    <row r="242" s="2" customFormat="1" ht="14.25" x14ac:dyDescent="0.2"/>
    <row r="243" s="2" customFormat="1" ht="14.25" x14ac:dyDescent="0.2"/>
    <row r="244" s="2" customFormat="1" ht="14.25" x14ac:dyDescent="0.2"/>
    <row r="245" s="2" customFormat="1" ht="14.25" x14ac:dyDescent="0.2"/>
    <row r="246" s="2" customFormat="1" ht="14.25" x14ac:dyDescent="0.2"/>
    <row r="247" s="2" customFormat="1" ht="14.25" x14ac:dyDescent="0.2"/>
    <row r="248" s="2" customFormat="1" ht="14.25" x14ac:dyDescent="0.2"/>
    <row r="249" s="2" customFormat="1" ht="14.25" x14ac:dyDescent="0.2"/>
    <row r="250" s="2" customFormat="1" ht="14.25" x14ac:dyDescent="0.2"/>
    <row r="251" s="2" customFormat="1" ht="14.25" x14ac:dyDescent="0.2"/>
    <row r="252" s="2" customFormat="1" ht="14.25" x14ac:dyDescent="0.2"/>
    <row r="253" s="2" customFormat="1" ht="14.25" x14ac:dyDescent="0.2"/>
    <row r="254" s="2" customFormat="1" ht="14.25" x14ac:dyDescent="0.2"/>
    <row r="255" s="2" customFormat="1" ht="14.25" x14ac:dyDescent="0.2"/>
    <row r="256" s="2" customFormat="1" ht="14.25" x14ac:dyDescent="0.2"/>
    <row r="257" s="2" customFormat="1" ht="14.25" x14ac:dyDescent="0.2"/>
    <row r="258" s="2" customFormat="1" ht="14.25" x14ac:dyDescent="0.2"/>
    <row r="259" s="2" customFormat="1" ht="14.25" x14ac:dyDescent="0.2"/>
    <row r="260" s="2" customFormat="1" ht="14.25" x14ac:dyDescent="0.2"/>
    <row r="261" s="2" customFormat="1" ht="14.25" x14ac:dyDescent="0.2"/>
    <row r="262" s="2" customFormat="1" ht="14.25" x14ac:dyDescent="0.2"/>
    <row r="263" s="2" customFormat="1" ht="14.25" x14ac:dyDescent="0.2"/>
  </sheetData>
  <customSheetViews>
    <customSheetView guid="{5F43FD16-4D4F-4635-A21C-F7E6A415B7CC}" scale="85" showPageBreaks="1" printArea="1" view="pageBreakPreview">
      <selection activeCell="I28" sqref="I28"/>
      <colBreaks count="2" manualBreakCount="2">
        <brk id="5" max="45" man="1"/>
        <brk id="9" max="45" man="1"/>
      </colBreaks>
      <pageMargins left="1" right="1" top="1" bottom="1" header="0.7" footer="0.7"/>
      <pageSetup scale="93" fitToWidth="0" fitToHeight="0" orientation="portrait" r:id="rId1"/>
      <headerFooter>
        <oddHeader>&amp;L&amp;"Arial,Italic"&amp;9EXAMPLE 7 - GIRDER HAUNCH AND CAMBER
==============================================================================================&amp;R&amp;"Arial,Italic"&amp;9&amp;P</oddHeader>
        <oddFooter>&amp;L&amp;"Arial,Italic"&amp;9==============================================================================================
CDOT Bridge Design Manual&amp;R&amp;"Arial,Italic"&amp;9
January 2018</oddFooter>
      </headerFooter>
    </customSheetView>
    <customSheetView guid="{CCC1D563-184E-410B-A774-1B7582861C5B}" scale="85" showPageBreaks="1" printArea="1" view="pageBreakPreview">
      <selection activeCell="A5" sqref="A5:E23"/>
      <colBreaks count="2" manualBreakCount="2">
        <brk id="5" max="46" man="1"/>
        <brk id="9" max="46" man="1"/>
      </colBreaks>
      <pageMargins left="0.7" right="0.7" top="0.75" bottom="0.75" header="0.3" footer="0.3"/>
      <pageSetup fitToWidth="0" fitToHeight="0" orientation="portrait" r:id="rId2"/>
      <headerFooter>
        <oddHeader>&amp;L&amp;"Arial,Italic"&amp;9EXAMPLE 7 - GIRDER HAUNCHING AND CAMBER
=============================================================================================&amp;R&amp;"Arial,Italic"&amp;9&amp;P</oddHeader>
        <oddFooter>&amp;L&amp;"Arial,Italic"&amp;9CDOT Bridge Design Manual&amp;R&amp;"Arial,Italic"&amp;9January 2017</oddFooter>
      </headerFooter>
    </customSheetView>
    <customSheetView guid="{F3F55F98-B6AC-443D-B637-220EB8A7BE54}" scale="85" showPageBreaks="1" printArea="1" view="pageBreakPreview">
      <selection activeCell="E50" sqref="E50"/>
      <colBreaks count="2" manualBreakCount="2">
        <brk id="5" max="46" man="1"/>
        <brk id="9" max="46" man="1"/>
      </colBreaks>
      <pageMargins left="0.7" right="0.7" top="0.75" bottom="0.75" header="0.3" footer="0.3"/>
      <pageSetup fitToWidth="0" fitToHeight="0" orientation="portrait" r:id="rId3"/>
      <headerFooter>
        <oddHeader>&amp;L&amp;"Arial,Italic"&amp;9EXAMPLE 7 - GIRDER HAUNCHING AND CAMBER&amp;R&amp;"Arial,Italic"&amp;9&amp;P</oddHeader>
        <oddFooter>&amp;L&amp;"Arial,Italic"&amp;9CDOT Bridge Design Manual&amp;R&amp;"Arial,Italic"&amp;9January 2017</oddFooter>
      </headerFooter>
    </customSheetView>
    <customSheetView guid="{B63FB9C2-9C65-4405-8774-4C12D953D9BB}" scale="85" showPageBreaks="1" printArea="1" view="pageBreakPreview">
      <selection activeCell="A5" sqref="A5:E23"/>
      <colBreaks count="2" manualBreakCount="2">
        <brk id="5" max="46" man="1"/>
        <brk id="9" max="46" man="1"/>
      </colBreaks>
      <pageMargins left="0.7" right="0.7" top="0.75" bottom="0.75" header="0.3" footer="0.3"/>
      <pageSetup fitToWidth="0" fitToHeight="0" orientation="portrait" r:id="rId4"/>
      <headerFooter>
        <oddHeader>&amp;L&amp;"Arial,Italic"&amp;9EXAMPLE 7 - GIRDER HAUNCHING AND CAMBER&amp;R&amp;"Arial,Italic"&amp;9&amp;P</oddHeader>
        <oddFooter>&amp;L&amp;"Arial,Italic"&amp;9CDOT Bridge Design Manual&amp;R&amp;"Arial,Italic"&amp;9January 2017</oddFooter>
      </headerFooter>
    </customSheetView>
  </customSheetViews>
  <mergeCells count="7">
    <mergeCell ref="F44:I45"/>
    <mergeCell ref="A4:E22"/>
    <mergeCell ref="F12:I12"/>
    <mergeCell ref="J19:O19"/>
    <mergeCell ref="J27:O43"/>
    <mergeCell ref="F20:I20"/>
    <mergeCell ref="F42:I42"/>
  </mergeCells>
  <pageMargins left="1" right="1" top="1" bottom="1" header="0.7" footer="0.7"/>
  <pageSetup scale="93" fitToWidth="0" fitToHeight="0" orientation="portrait" r:id="rId5"/>
  <headerFooter>
    <oddHeader>&amp;L&amp;"Arial,Italic"&amp;9EXAMPLE 7 - GIRDER HAUNCH AND CAMBER
==============================================================================================&amp;R&amp;"Arial,Italic"&amp;9&amp;P</oddHeader>
    <oddFooter>&amp;L&amp;"Arial,Italic"&amp;9==============================================================================================
CDOT Bridge Design Manual&amp;R&amp;"Arial,Italic"&amp;9
January 2018</oddFooter>
  </headerFooter>
  <colBreaks count="2" manualBreakCount="2">
    <brk id="5" max="45" man="1"/>
    <brk id="9" max="4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7E8B7246111D4DB2BE2C40E42B7620" ma:contentTypeVersion="2" ma:contentTypeDescription="Create a new document." ma:contentTypeScope="" ma:versionID="07da4fb35082ebc6bdc6a2f8a6bb56fb">
  <xsd:schema xmlns:xsd="http://www.w3.org/2001/XMLSchema" xmlns:xs="http://www.w3.org/2001/XMLSchema" xmlns:p="http://schemas.microsoft.com/office/2006/metadata/properties" xmlns:ns2="0907a159-0fe6-4ba9-ba66-7f4fa5426275" targetNamespace="http://schemas.microsoft.com/office/2006/metadata/properties" ma:root="true" ma:fieldsID="00b9c077db80652f0754f6c5e65393f8" ns2:_="">
    <xsd:import namespace="0907a159-0fe6-4ba9-ba66-7f4fa54262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7a159-0fe6-4ba9-ba66-7f4fa542627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044F2-DCC2-4D79-B7A8-B391D90273D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0907a159-0fe6-4ba9-ba66-7f4fa5426275"/>
    <ds:schemaRef ds:uri="http://www.w3.org/XML/1998/namespace"/>
    <ds:schemaRef ds:uri="http://purl.org/dc/terms/"/>
  </ds:schemaRefs>
</ds:datastoreItem>
</file>

<file path=customXml/itemProps2.xml><?xml version="1.0" encoding="utf-8"?>
<ds:datastoreItem xmlns:ds="http://schemas.openxmlformats.org/officeDocument/2006/customXml" ds:itemID="{A4100FB2-75F6-41B5-9DA7-85AA04208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7a159-0fe6-4ba9-ba66-7f4fa5426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F53FF1-7E68-455F-81AF-0B9271EB70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BT</vt:lpstr>
      <vt:lpstr>SBS BX</vt:lpstr>
      <vt:lpstr>BT!Print_Area</vt:lpstr>
      <vt:lpstr>'SBS BX'!Print_Area</vt:lpstr>
      <vt:lpstr>BT!Print_Titles</vt:lpstr>
      <vt:lpstr>'SBS BX'!Print_Titles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Metzger</dc:creator>
  <cp:lastModifiedBy>Abraham, Samuel</cp:lastModifiedBy>
  <cp:lastPrinted>2024-02-27T22:51:40Z</cp:lastPrinted>
  <dcterms:created xsi:type="dcterms:W3CDTF">2016-03-28T17:16:13Z</dcterms:created>
  <dcterms:modified xsi:type="dcterms:W3CDTF">2024-02-27T22:52:07Z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0x010100CC7E8B7246111D4DB2BE2C40E42B7620</vt:lpwstr>
  </property>
</Properties>
</file>