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kempe\Documents\Region 1 post FasTracks\Resiliency\RNR Business Process project\Case Studies\Planning project prioritization\"/>
    </mc:Choice>
  </mc:AlternateContent>
  <bookViews>
    <workbookView xWindow="0" yWindow="0" windowWidth="15530" windowHeight="7050" activeTab="2"/>
  </bookViews>
  <sheets>
    <sheet name="Instructions" sheetId="2" r:id="rId1"/>
    <sheet name="Scoring Sheet" sheetId="1" r:id="rId2"/>
    <sheet name="Example Project" sheetId="4" r:id="rId3"/>
    <sheet name="Lookups" sheetId="3" r:id="rId4"/>
    <sheet name="Lookup2" sheetId="5"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 i="4" l="1"/>
  <c r="F9" i="1"/>
  <c r="F18" i="4" l="1"/>
  <c r="F17" i="4"/>
  <c r="F16" i="4"/>
  <c r="F15" i="4"/>
  <c r="F14" i="4"/>
  <c r="F13" i="4"/>
  <c r="F12" i="4"/>
  <c r="F6" i="4"/>
  <c r="F4" i="4"/>
  <c r="F19" i="4" l="1"/>
  <c r="F22" i="4" s="1"/>
  <c r="F24" i="4" s="1"/>
  <c r="F19" i="1" l="1"/>
  <c r="F18" i="1"/>
  <c r="F17" i="1"/>
  <c r="F16" i="1"/>
  <c r="F15" i="1"/>
  <c r="F14" i="1"/>
  <c r="F13" i="1"/>
  <c r="F20" i="1" l="1"/>
  <c r="F5" i="1"/>
  <c r="F7" i="1"/>
  <c r="E9" i="3"/>
  <c r="D9" i="3"/>
  <c r="E8" i="3"/>
  <c r="D8" i="3"/>
  <c r="E7" i="3"/>
  <c r="D7" i="3"/>
  <c r="E6" i="3"/>
  <c r="D6" i="3"/>
  <c r="F23" i="1" l="1"/>
  <c r="F25" i="1" s="1"/>
</calcChain>
</file>

<file path=xl/sharedStrings.xml><?xml version="1.0" encoding="utf-8"?>
<sst xmlns="http://schemas.openxmlformats.org/spreadsheetml/2006/main" count="245" uniqueCount="122">
  <si>
    <t>Points</t>
  </si>
  <si>
    <t>Logic</t>
  </si>
  <si>
    <t>If highly-critical (H), moderate criticality (M), low criticality (L)</t>
  </si>
  <si>
    <t>Man-made</t>
  </si>
  <si>
    <t>Less than 1</t>
  </si>
  <si>
    <t>M</t>
  </si>
  <si>
    <t>BCA Tool Score</t>
  </si>
  <si>
    <t>5 or better</t>
  </si>
  <si>
    <t>Between 2 and 5</t>
  </si>
  <si>
    <t>1.0 to 2?</t>
  </si>
  <si>
    <t>Use GIS Map for potential risks from natural threats.
Document logic for man-made risk</t>
  </si>
  <si>
    <t>Type of funds</t>
  </si>
  <si>
    <t>Bridge</t>
  </si>
  <si>
    <t>Culverts</t>
  </si>
  <si>
    <t>Rockfall area</t>
  </si>
  <si>
    <t>Avalanche</t>
  </si>
  <si>
    <t>100-year Floodplain</t>
  </si>
  <si>
    <t>Drought</t>
  </si>
  <si>
    <t>Rockfall/Geohazard</t>
  </si>
  <si>
    <t>Multiple risks</t>
  </si>
  <si>
    <t>H</t>
  </si>
  <si>
    <t>L</t>
  </si>
  <si>
    <t>Roadway in a Floodplain</t>
  </si>
  <si>
    <t>Scoring Logic</t>
  </si>
  <si>
    <t>500-year Floodplain</t>
  </si>
  <si>
    <t>Yes</t>
  </si>
  <si>
    <t>No</t>
  </si>
  <si>
    <t>Yes/No</t>
  </si>
  <si>
    <t>Use criticality map layer on the GIS Map tool (attach snapshot with project location)</t>
  </si>
  <si>
    <t>If Yes, continue.  
If no, stop.</t>
  </si>
  <si>
    <t>Assessment complete = 1 point
Assessment not complete = 0 points</t>
  </si>
  <si>
    <t>H = 2 points
M = 1 point
L = 0 points</t>
  </si>
  <si>
    <t>Determination</t>
  </si>
  <si>
    <t>Risk Mitigation Assessment</t>
  </si>
  <si>
    <r>
      <t>Need to be able to document that assets at risk as identified in one of the GIS layers incorporates resiliency by using correct standards or construction practic</t>
    </r>
    <r>
      <rPr>
        <sz val="11"/>
        <rFont val="Calibri"/>
        <family val="2"/>
        <scheme val="minor"/>
      </rPr>
      <t>es.  
If current design standards don't incorporate resiliency no points will be allowed.  
Example: existing and new bridge are both at a 100-year design.</t>
    </r>
  </si>
  <si>
    <t>Using current standards or construction practices equates to resiliency = 2 points</t>
  </si>
  <si>
    <t>Risk Level</t>
  </si>
  <si>
    <t>BCA for the Mitigation</t>
  </si>
  <si>
    <t>No Risk</t>
  </si>
  <si>
    <t>Bad</t>
  </si>
  <si>
    <t>Mitigation--&gt;</t>
  </si>
  <si>
    <t>No Mitigation</t>
  </si>
  <si>
    <t>Okay</t>
  </si>
  <si>
    <t>Good</t>
  </si>
  <si>
    <t>Definition</t>
  </si>
  <si>
    <t>Cap at 10 points</t>
  </si>
  <si>
    <t>M/H</t>
  </si>
  <si>
    <t>Great</t>
  </si>
  <si>
    <t>Some Mitigation</t>
  </si>
  <si>
    <t>Not Mitigated</t>
  </si>
  <si>
    <t>BCA Score</t>
  </si>
  <si>
    <t>Enter your project's BCA Score in the cell to the right--&gt;</t>
  </si>
  <si>
    <t>Max Risk Mitigation Points (Max cannot exceed 4; Subject to BCA)</t>
  </si>
  <si>
    <t>BCA Factor to Apply to Risk Mitigation Points</t>
  </si>
  <si>
    <t>Total points (Max cannot exceed 10)</t>
  </si>
  <si>
    <t>5 or better = 1.5
Between 2 and 5 = 1
1.0 to 2 = 0.5
Less than 1 = 0</t>
  </si>
  <si>
    <t>Final Risk Mitigation Points</t>
  </si>
  <si>
    <t>Sum of Initial Assessment points and Final Risk Mitigation Points</t>
  </si>
  <si>
    <r>
      <t xml:space="preserve">What risks could affect the asset? 
</t>
    </r>
    <r>
      <rPr>
        <sz val="11"/>
        <color theme="1"/>
        <rFont val="Calibri"/>
        <family val="2"/>
        <scheme val="minor"/>
      </rPr>
      <t>(Use drop downs to select all that apply)</t>
    </r>
  </si>
  <si>
    <t>Surface Treatment</t>
  </si>
  <si>
    <t>Geohazards</t>
  </si>
  <si>
    <t>Regional Priority Program</t>
  </si>
  <si>
    <t>Asset Management</t>
  </si>
  <si>
    <t>Structures - all</t>
  </si>
  <si>
    <t>STP - Metro</t>
  </si>
  <si>
    <t>Bridge Enterprise</t>
  </si>
  <si>
    <t>National Freight Highway Program</t>
  </si>
  <si>
    <r>
      <rPr>
        <b/>
        <sz val="11"/>
        <color rgb="FFFF0000"/>
        <rFont val="Calibri"/>
        <family val="2"/>
        <scheme val="minor"/>
      </rPr>
      <t>Risk identification and mitigation BEYOND bringing designs up to current standards</t>
    </r>
    <r>
      <rPr>
        <sz val="11"/>
        <color theme="1"/>
        <rFont val="Calibri"/>
        <family val="2"/>
        <scheme val="minor"/>
      </rPr>
      <t xml:space="preserve">
From question 2, list what assets are at risk in their current state?</t>
    </r>
  </si>
  <si>
    <t>Very Vulnerable</t>
  </si>
  <si>
    <t>Somewhat Vulnerable</t>
  </si>
  <si>
    <t>Not Vulnerable</t>
  </si>
  <si>
    <t>Mitigated</t>
  </si>
  <si>
    <t>Questions 1-4 Initial Assessment - Bridge Replacement Project example</t>
  </si>
  <si>
    <t>Is the funding program suitable for Resiliency?</t>
  </si>
  <si>
    <t>Assess criticality of the asset (use Criticality Map)</t>
  </si>
  <si>
    <r>
      <rPr>
        <b/>
        <sz val="11"/>
        <color theme="1"/>
        <rFont val="Calibri"/>
        <family val="2"/>
        <scheme val="minor"/>
      </rPr>
      <t xml:space="preserve">How vulnerable is the asset based on this risk?
</t>
    </r>
    <r>
      <rPr>
        <sz val="11"/>
        <color theme="1"/>
        <rFont val="Calibri"/>
        <family val="2"/>
        <scheme val="minor"/>
      </rPr>
      <t>Please select: 
Very vulnerable
Somewhat Vulnerable
Not Vulnerable</t>
    </r>
  </si>
  <si>
    <r>
      <t>·</t>
    </r>
    <r>
      <rPr>
        <sz val="7"/>
        <color rgb="FFFF0000"/>
        <rFont val="Calibri"/>
        <family val="2"/>
        <scheme val="minor"/>
      </rPr>
      <t xml:space="preserve">        </t>
    </r>
    <r>
      <rPr>
        <sz val="11"/>
        <color rgb="FFFF0000"/>
        <rFont val="Calibri"/>
        <family val="2"/>
        <scheme val="minor"/>
      </rPr>
      <t>Robustness - the strength of an asset or system to withstand relevant threats</t>
    </r>
  </si>
  <si>
    <r>
      <t>·</t>
    </r>
    <r>
      <rPr>
        <sz val="7"/>
        <color rgb="FFFF0000"/>
        <rFont val="Calibri"/>
        <family val="2"/>
        <scheme val="minor"/>
      </rPr>
      <t xml:space="preserve">        </t>
    </r>
    <r>
      <rPr>
        <sz val="11"/>
        <color rgb="FFFF0000"/>
        <rFont val="Calibri"/>
        <family val="2"/>
        <scheme val="minor"/>
      </rPr>
      <t>Redundancy - the presence of a backup system or plan</t>
    </r>
  </si>
  <si>
    <r>
      <t>·</t>
    </r>
    <r>
      <rPr>
        <sz val="7"/>
        <color rgb="FFFF0000"/>
        <rFont val="Calibri"/>
        <family val="2"/>
        <scheme val="minor"/>
      </rPr>
      <t xml:space="preserve">        </t>
    </r>
    <r>
      <rPr>
        <sz val="11"/>
        <color rgb="FFFF0000"/>
        <rFont val="Calibri"/>
        <family val="2"/>
        <scheme val="minor"/>
      </rPr>
      <t>Resourcefulness - ability to identify, diagnose and treat problems with available resources</t>
    </r>
  </si>
  <si>
    <r>
      <t>·</t>
    </r>
    <r>
      <rPr>
        <sz val="7"/>
        <color rgb="FFFF0000"/>
        <rFont val="Calibri"/>
        <family val="2"/>
        <scheme val="minor"/>
      </rPr>
      <t xml:space="preserve">        </t>
    </r>
    <r>
      <rPr>
        <sz val="11"/>
        <color rgb="FFFF0000"/>
        <rFont val="Calibri"/>
        <family val="2"/>
        <scheme val="minor"/>
      </rPr>
      <t>Rapidity – ability to restore functionality in a timely way</t>
    </r>
  </si>
  <si>
    <t>Step 1</t>
  </si>
  <si>
    <t>Step 2</t>
  </si>
  <si>
    <t>Step 3</t>
  </si>
  <si>
    <t>Select the type of funds and then answer yes or no to determine if the funds are suitable for resilience solutions.  If the answer is yes, continue.  If the answer is no, stop.</t>
  </si>
  <si>
    <t>Determine level of criticality from the Criticality map.  Select appropriate level.</t>
  </si>
  <si>
    <t xml:space="preserve">All of the cells you need to fill out in Steps 1 - 5 have a drop down menu to select from.  Only the cells highlighted yellow need to be filled out. </t>
  </si>
  <si>
    <t>Step 4</t>
  </si>
  <si>
    <t>General instructions or documentation needed.</t>
  </si>
  <si>
    <t>Step 5</t>
  </si>
  <si>
    <r>
      <rPr>
        <b/>
        <sz val="11"/>
        <rFont val="Calibri"/>
        <family val="2"/>
        <scheme val="minor"/>
      </rPr>
      <t>Risk identification and mitigation BEYOND bringing designs up to current standards</t>
    </r>
    <r>
      <rPr>
        <sz val="11"/>
        <color theme="1"/>
        <rFont val="Calibri"/>
        <family val="2"/>
        <scheme val="minor"/>
      </rPr>
      <t xml:space="preserve">
From question 2, list what assets are at risk in their current state?</t>
    </r>
  </si>
  <si>
    <t>Follow the instructions in cells: B11, C 11, D 11, and E 11.  Be sure to include all assets and their associated risks.  Incorporating resiliency for multiple risks to a single or multiple asset will allow you to maximize the score for this section.</t>
  </si>
  <si>
    <t>Step 6</t>
  </si>
  <si>
    <t>Use the applicable map layer on the GIS Map tool to identify physical risks.  Identify any manmade risks as well.  Answer yes if you completed this assessment, no if not.</t>
  </si>
  <si>
    <t>Perform a planning level BCA using the R&amp;R tool.  Enter the total project BCA in Cell C22.</t>
  </si>
  <si>
    <t xml:space="preserve">If you don't propose mitigation when mitigation is possible you will get 0 points. </t>
  </si>
  <si>
    <t>Conclusion:</t>
  </si>
  <si>
    <t>The degree to which you are mitigating a risk equals the points you will receive.</t>
  </si>
  <si>
    <t>Listing and mitigating all risks to a single asset will maximize your score.</t>
  </si>
  <si>
    <t>The degree to which the BCA is positive determines your BCA score.  The higher the BCA the more points you get.</t>
  </si>
  <si>
    <t>Asses if bringing the project from as-built specifications to current standards or construction practices incorporates resiliency?  See the examples listed in the table.  Project narrative should include this discussion.   Answer yes if it does, no if it doesn't.</t>
  </si>
  <si>
    <r>
      <t xml:space="preserve">Complete a screening level assessment of risk?
</t>
    </r>
    <r>
      <rPr>
        <sz val="11"/>
        <color theme="1"/>
        <rFont val="Calibri"/>
        <family val="2"/>
      </rPr>
      <t xml:space="preserve">• </t>
    </r>
    <r>
      <rPr>
        <sz val="11"/>
        <color theme="1"/>
        <rFont val="Calibri"/>
        <family val="2"/>
        <scheme val="minor"/>
      </rPr>
      <t>Are physical risks involved?
• Are man-made risks possible?</t>
    </r>
  </si>
  <si>
    <t>Does bringing the project from as-built specifications to current standards or construction practices incorporate resiliency?
Examples: 
 • As-built standard was a 24" culvert, new standard requires a 48" culvert.
 • As-built bridge had a less than 100-year capacity, new bridge meets or exceeds a 100-year capacity.
 • As-built roadway base was standard, new design incorporates large rock as base to prevent flood damage.SH 71 base</t>
  </si>
  <si>
    <t>• Apply to AM, Bridge, Roadway Surface Treatment,  Regional Priority Program (RPP; ONLY UNRESTRICTED POOL), National Freight Highway Program at first  
• Bridge enterprise?  Would need Board approval</t>
  </si>
  <si>
    <t xml:space="preserve"> • Apply to AM, Bridge, Roadway Surface Treatment, Regional Priority Program (RPP), National Freight Highway Program at first  
• Bridge enterprise?  Would need Board approval</t>
  </si>
  <si>
    <t>Complete a screening level assessment of risk?
• Are physical risks involved?
• Are man-made risks possible?</t>
  </si>
  <si>
    <t xml:space="preserve">Does bringing the project from as-built specifications to current standards or construction practices incorporate resiliency?
Examples: 
 • As-built standard was a 24" culvert, new standard requires a 48" culvert.
 • As-built bridge had a less than 100-year capacity, new bridge meets or exceeds a 100-year capacity.
 • As-built roadway base was standard, new design incorporates large rock as base to prevent flood damage.SH 71 base
</t>
  </si>
  <si>
    <t>Listing and mitigating all risks to multiple assets will maximize your score.</t>
  </si>
  <si>
    <t>Questions 1-4 - Initial Assessment</t>
  </si>
  <si>
    <t>Only fill in Yellow highlighted cells</t>
  </si>
  <si>
    <t>Instructions</t>
  </si>
  <si>
    <r>
      <rPr>
        <b/>
        <sz val="11"/>
        <color theme="1"/>
        <rFont val="Calibri"/>
        <family val="2"/>
        <scheme val="minor"/>
      </rPr>
      <t xml:space="preserve">To what degree have you mitigated the risk and made the asset more resilient? 
</t>
    </r>
    <r>
      <rPr>
        <sz val="11"/>
        <color theme="1"/>
        <rFont val="Calibri"/>
        <family val="2"/>
        <scheme val="minor"/>
      </rPr>
      <t>Please select: 
• Mitigated
• Not Mitigated</t>
    </r>
  </si>
  <si>
    <r>
      <t>Provide a brief project narrative describing how you are going to incorporate the 4R's (</t>
    </r>
    <r>
      <rPr>
        <sz val="11"/>
        <color rgb="FFFF0000"/>
        <rFont val="Calibri"/>
        <family val="2"/>
        <scheme val="minor"/>
      </rPr>
      <t>listed below</t>
    </r>
    <r>
      <rPr>
        <sz val="11"/>
        <color theme="1"/>
        <rFont val="Calibri"/>
        <family val="2"/>
        <scheme val="minor"/>
      </rPr>
      <t xml:space="preserve">) in your project. The matrix can also be found at </t>
    </r>
    <r>
      <rPr>
        <b/>
        <i/>
        <sz val="11"/>
        <color theme="1"/>
        <rFont val="Calibri"/>
        <family val="2"/>
        <scheme val="minor"/>
      </rPr>
      <t>https://www.codot.gov/programs/planning/cdot-resilience-program</t>
    </r>
    <r>
      <rPr>
        <sz val="11"/>
        <color theme="1"/>
        <rFont val="Calibri"/>
        <family val="2"/>
        <scheme val="minor"/>
      </rPr>
      <t>. If incorporating resiliency into your project is impractical, describe why, such as no resilient design options are available, cost is prohibitive, etc..  Is there a non-engineering way to deal with risks such as multiple redundant routes, operational solutions, or organizational solutions such as not allowing oversized loads, etc.</t>
    </r>
  </si>
  <si>
    <t xml:space="preserve">Bridge Enterprise </t>
  </si>
  <si>
    <t>No, but narrative completed</t>
  </si>
  <si>
    <t>https://cdot.maps.arcgis.com/apps/webappviewer/index.html?id=193b5f40075642a49350c6bdf130b15a</t>
  </si>
  <si>
    <t>Use applicable map layer on the GIS Map tool (linked in Cell G5) - (attach snapshot with project location)</t>
  </si>
  <si>
    <t>Use risk map layer on the GIS Map Tool (linked in Cell G5) - (attach snapshot showing all assets)</t>
  </si>
  <si>
    <t>https://www.codot.gov/programs/planning/risk-and-resiliency-tool-6-21.xlsx</t>
  </si>
  <si>
    <t>Link to R&amp;R tool</t>
  </si>
  <si>
    <t>https://www.codot.gov/programs/planning/identifying-and-evaluating-resiliency-in-transportation-system-assets-and-organizations-matrix.pdf</t>
  </si>
  <si>
    <t>The matrix can also be found here: https:\www.codot.gov\programs\planning\identifying-and-evaluating-resiliency-in-transportation-system-assets-and-organizations-matrix.pdf</t>
  </si>
  <si>
    <t xml:space="preserve">Supply a narrative using the 4R logic, see the instruction tab.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</si>
</sst>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b/>
      <sz val="11"/>
      <color theme="1"/>
      <name val="Calibri"/>
      <family val="2"/>
      <scheme val="minor"/>
    </font>
    <font>
      <sz val="11"/>
      <color rgb="FFFF0000"/>
      <name val="Calibri"/>
      <family val="2"/>
      <scheme val="minor"/>
    </font>
    <font>
      <sz val="11"/>
      <name val="Calibri"/>
      <family val="2"/>
      <scheme val="minor"/>
    </font>
    <font>
      <b/>
      <sz val="11"/>
      <color theme="0"/>
      <name val="Calibri"/>
      <family val="2"/>
      <scheme val="minor"/>
    </font>
    <font>
      <sz val="11"/>
      <color theme="0"/>
      <name val="Calibri"/>
      <family val="2"/>
      <scheme val="minor"/>
    </font>
    <font>
      <b/>
      <sz val="11"/>
      <color rgb="FFFF0000"/>
      <name val="Calibri"/>
      <family val="2"/>
      <scheme val="minor"/>
    </font>
    <font>
      <sz val="7"/>
      <color rgb="FFFF0000"/>
      <name val="Calibri"/>
      <family val="2"/>
      <scheme val="minor"/>
    </font>
    <font>
      <b/>
      <sz val="11"/>
      <name val="Calibri"/>
      <family val="2"/>
      <scheme val="minor"/>
    </font>
    <font>
      <sz val="11"/>
      <color theme="1"/>
      <name val="Calibri"/>
      <family val="2"/>
    </font>
    <font>
      <b/>
      <sz val="14"/>
      <color theme="1"/>
      <name val="Calibri"/>
      <family val="2"/>
      <scheme val="minor"/>
    </font>
    <font>
      <b/>
      <sz val="16"/>
      <color theme="1"/>
      <name val="Calibri"/>
      <family val="2"/>
      <scheme val="minor"/>
    </font>
    <font>
      <u/>
      <sz val="11"/>
      <color theme="10"/>
      <name val="Calibri"/>
      <family val="2"/>
      <scheme val="minor"/>
    </font>
    <font>
      <b/>
      <i/>
      <sz val="11"/>
      <color theme="1"/>
      <name val="Calibri"/>
      <family val="2"/>
      <scheme val="minor"/>
    </font>
  </fonts>
  <fills count="7">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5" tint="-0.249977111117893"/>
        <bgColor indexed="64"/>
      </patternFill>
    </fill>
    <fill>
      <patternFill patternType="solid">
        <fgColor theme="1"/>
        <bgColor indexed="64"/>
      </patternFill>
    </fill>
    <fill>
      <patternFill patternType="solid">
        <fgColor theme="1" tint="0.49998474074526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2" fillId="0" borderId="0" applyNumberFormat="0" applyFill="0" applyBorder="0" applyAlignment="0" applyProtection="0"/>
  </cellStyleXfs>
  <cellXfs count="63">
    <xf numFmtId="0" fontId="0" fillId="0" borderId="0" xfId="0"/>
    <xf numFmtId="0" fontId="0" fillId="0" borderId="0" xfId="0" applyAlignment="1">
      <alignment wrapText="1"/>
    </xf>
    <xf numFmtId="0" fontId="1" fillId="0" borderId="0" xfId="0" applyFont="1" applyAlignment="1">
      <alignment wrapText="1"/>
    </xf>
    <xf numFmtId="0" fontId="0" fillId="0" borderId="0" xfId="0" applyAlignment="1">
      <alignment vertical="center"/>
    </xf>
    <xf numFmtId="0" fontId="0" fillId="0" borderId="0" xfId="0" applyAlignment="1">
      <alignment horizontal="center" wrapText="1"/>
    </xf>
    <xf numFmtId="1" fontId="0" fillId="0" borderId="0" xfId="0" applyNumberFormat="1" applyAlignment="1">
      <alignment horizontal="center" wrapText="1"/>
    </xf>
    <xf numFmtId="0" fontId="0" fillId="0" borderId="0" xfId="0" applyFill="1" applyAlignment="1">
      <alignment wrapText="1"/>
    </xf>
    <xf numFmtId="0" fontId="1" fillId="0" borderId="0" xfId="0" applyFont="1" applyFill="1" applyAlignment="1">
      <alignment wrapText="1"/>
    </xf>
    <xf numFmtId="0" fontId="0" fillId="0" borderId="0" xfId="0" quotePrefix="1" applyFill="1" applyAlignment="1">
      <alignment wrapText="1"/>
    </xf>
    <xf numFmtId="0" fontId="0" fillId="0" borderId="1" xfId="0" applyBorder="1"/>
    <xf numFmtId="0" fontId="0" fillId="0" borderId="0" xfId="0" applyFont="1" applyAlignment="1">
      <alignment vertical="center" wrapText="1"/>
    </xf>
    <xf numFmtId="0" fontId="0" fillId="0" borderId="0" xfId="0" applyFont="1"/>
    <xf numFmtId="0" fontId="0" fillId="0" borderId="0" xfId="0" applyFont="1" applyAlignment="1">
      <alignment vertical="center"/>
    </xf>
    <xf numFmtId="0" fontId="1" fillId="0" borderId="1" xfId="0" applyFont="1" applyBorder="1" applyAlignment="1">
      <alignment horizontal="center" vertical="center" wrapText="1"/>
    </xf>
    <xf numFmtId="1" fontId="0" fillId="0" borderId="1" xfId="0" applyNumberFormat="1" applyBorder="1" applyAlignment="1">
      <alignment horizontal="center" vertical="center" wrapText="1"/>
    </xf>
    <xf numFmtId="0" fontId="0" fillId="0" borderId="1" xfId="0" applyBorder="1" applyAlignment="1">
      <alignment vertical="center" wrapText="1"/>
    </xf>
    <xf numFmtId="0" fontId="0" fillId="0" borderId="1" xfId="0" quotePrefix="1" applyBorder="1" applyAlignment="1">
      <alignment vertical="center" wrapText="1"/>
    </xf>
    <xf numFmtId="0" fontId="0" fillId="3" borderId="1" xfId="0" applyFill="1" applyBorder="1" applyAlignment="1">
      <alignment horizontal="center" vertical="center" wrapText="1"/>
    </xf>
    <xf numFmtId="1" fontId="0" fillId="2" borderId="1" xfId="0" applyNumberFormat="1" applyFill="1" applyBorder="1" applyAlignment="1">
      <alignment horizontal="center" vertical="center" wrapText="1"/>
    </xf>
    <xf numFmtId="0" fontId="0" fillId="2" borderId="1" xfId="0" applyFill="1" applyBorder="1" applyAlignment="1">
      <alignment vertical="center" wrapText="1"/>
    </xf>
    <xf numFmtId="0" fontId="0" fillId="2" borderId="1" xfId="0"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Fill="1" applyBorder="1" applyAlignment="1">
      <alignment horizontal="center" vertical="center" wrapText="1"/>
    </xf>
    <xf numFmtId="0" fontId="0" fillId="0" borderId="1" xfId="0" applyBorder="1" applyAlignment="1">
      <alignment horizontal="left" vertical="center" wrapText="1"/>
    </xf>
    <xf numFmtId="1" fontId="0" fillId="4" borderId="1" xfId="0" applyNumberFormat="1" applyFill="1" applyBorder="1" applyAlignment="1">
      <alignment horizontal="center" vertical="center" wrapText="1"/>
    </xf>
    <xf numFmtId="0" fontId="0" fillId="4" borderId="1" xfId="0" applyFill="1" applyBorder="1" applyAlignment="1">
      <alignment vertical="center" wrapText="1"/>
    </xf>
    <xf numFmtId="0" fontId="0" fillId="4" borderId="1" xfId="0" applyFill="1" applyBorder="1" applyAlignment="1">
      <alignment horizontal="center" vertical="center" wrapText="1"/>
    </xf>
    <xf numFmtId="0" fontId="0" fillId="0" borderId="1" xfId="0" applyFont="1" applyBorder="1" applyAlignment="1">
      <alignment horizontal="left" vertical="center" wrapText="1"/>
    </xf>
    <xf numFmtId="0" fontId="1" fillId="0" borderId="1" xfId="0" applyFont="1" applyFill="1" applyBorder="1" applyAlignment="1">
      <alignment horizontal="left" vertical="center" wrapText="1"/>
    </xf>
    <xf numFmtId="0" fontId="0" fillId="0" borderId="1" xfId="0" applyFill="1" applyBorder="1" applyAlignment="1">
      <alignment horizontal="left" vertical="center" wrapText="1"/>
    </xf>
    <xf numFmtId="0" fontId="0" fillId="3" borderId="1" xfId="0" applyFill="1" applyBorder="1" applyAlignment="1">
      <alignment vertical="center" wrapText="1"/>
    </xf>
    <xf numFmtId="0" fontId="0" fillId="3" borderId="1" xfId="0" applyFill="1" applyBorder="1" applyAlignment="1">
      <alignment vertical="center"/>
    </xf>
    <xf numFmtId="0" fontId="0" fillId="0" borderId="1" xfId="0" applyBorder="1" applyAlignment="1">
      <alignment vertical="center"/>
    </xf>
    <xf numFmtId="0" fontId="0" fillId="0" borderId="1" xfId="0" applyFont="1" applyBorder="1" applyAlignment="1">
      <alignment horizontal="center" vertical="center" wrapText="1"/>
    </xf>
    <xf numFmtId="1" fontId="5" fillId="5" borderId="1" xfId="0" applyNumberFormat="1" applyFont="1" applyFill="1" applyBorder="1" applyAlignment="1">
      <alignment horizontal="center" vertical="center" wrapText="1"/>
    </xf>
    <xf numFmtId="0" fontId="5" fillId="5" borderId="1" xfId="0" applyFont="1" applyFill="1" applyBorder="1" applyAlignment="1">
      <alignment horizontal="left" vertical="center"/>
    </xf>
    <xf numFmtId="0" fontId="5" fillId="5" borderId="1" xfId="0" applyFont="1" applyFill="1" applyBorder="1" applyAlignment="1">
      <alignment vertical="center" wrapText="1"/>
    </xf>
    <xf numFmtId="0" fontId="4" fillId="5" borderId="1" xfId="0" applyFont="1" applyFill="1" applyBorder="1" applyAlignment="1">
      <alignment horizontal="center" vertical="center" wrapText="1"/>
    </xf>
    <xf numFmtId="0" fontId="0" fillId="0" borderId="1" xfId="0" applyBorder="1" applyAlignment="1">
      <alignment wrapText="1"/>
    </xf>
    <xf numFmtId="0" fontId="2" fillId="0" borderId="0" xfId="0" applyFont="1" applyAlignment="1">
      <alignment horizontal="left" vertical="center" indent="4"/>
    </xf>
    <xf numFmtId="0" fontId="3" fillId="3" borderId="1" xfId="0" applyFont="1" applyFill="1" applyBorder="1" applyAlignment="1">
      <alignment horizontal="center" vertical="center" wrapText="1"/>
    </xf>
    <xf numFmtId="0" fontId="0" fillId="0" borderId="0" xfId="0" applyFont="1" applyAlignment="1">
      <alignment horizontal="center" vertical="center"/>
    </xf>
    <xf numFmtId="0" fontId="0" fillId="0" borderId="0" xfId="0" applyBorder="1" applyAlignment="1">
      <alignment vertical="center" wrapText="1"/>
    </xf>
    <xf numFmtId="0" fontId="0" fillId="0" borderId="0" xfId="0" applyFont="1" applyAlignment="1">
      <alignment wrapText="1"/>
    </xf>
    <xf numFmtId="0" fontId="0" fillId="6" borderId="0" xfId="0" applyFont="1" applyFill="1"/>
    <xf numFmtId="0" fontId="2" fillId="6" borderId="0" xfId="0" applyFont="1" applyFill="1" applyAlignment="1">
      <alignment horizontal="left" vertical="center" indent="4"/>
    </xf>
    <xf numFmtId="0" fontId="0" fillId="3" borderId="1" xfId="0" applyFill="1" applyBorder="1" applyAlignment="1">
      <alignment horizontal="center" vertical="center"/>
    </xf>
    <xf numFmtId="0" fontId="2" fillId="3" borderId="1" xfId="0" applyFont="1" applyFill="1" applyBorder="1" applyAlignment="1">
      <alignment horizontal="center" vertical="center" wrapText="1"/>
    </xf>
    <xf numFmtId="0" fontId="1" fillId="0" borderId="1" xfId="0" applyFont="1" applyBorder="1" applyAlignment="1">
      <alignment vertical="center" wrapText="1"/>
    </xf>
    <xf numFmtId="0" fontId="11" fillId="3" borderId="0" xfId="0" applyFont="1" applyFill="1" applyAlignment="1">
      <alignment horizontal="left" vertical="center" wrapText="1" indent="4"/>
    </xf>
    <xf numFmtId="0" fontId="11" fillId="0" borderId="0" xfId="0" applyFont="1" applyAlignment="1">
      <alignment horizontal="center"/>
    </xf>
    <xf numFmtId="0" fontId="12" fillId="0" borderId="1" xfId="1" applyBorder="1" applyAlignment="1">
      <alignment vertical="center" wrapText="1"/>
    </xf>
    <xf numFmtId="0" fontId="1" fillId="0" borderId="1" xfId="0" applyFont="1" applyBorder="1" applyAlignment="1">
      <alignment horizontal="center" vertical="center" wrapText="1"/>
    </xf>
    <xf numFmtId="0" fontId="12" fillId="0" borderId="0" xfId="1"/>
    <xf numFmtId="0" fontId="12" fillId="0" borderId="0" xfId="1" applyAlignment="1">
      <alignment horizontal="center" wrapText="1"/>
    </xf>
    <xf numFmtId="0" fontId="0" fillId="0" borderId="0" xfId="0" applyFont="1" applyAlignment="1">
      <alignment horizontal="center" wrapText="1"/>
    </xf>
    <xf numFmtId="0" fontId="1" fillId="0" borderId="1" xfId="0" applyFont="1" applyBorder="1" applyAlignment="1">
      <alignment horizontal="center" vertical="center" wrapText="1"/>
    </xf>
    <xf numFmtId="0" fontId="10" fillId="3" borderId="2" xfId="0" applyFont="1" applyFill="1" applyBorder="1" applyAlignment="1">
      <alignment horizontal="center" wrapText="1"/>
    </xf>
    <xf numFmtId="0" fontId="0" fillId="0" borderId="1"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odot.gov/programs/planning/identifying-and-evaluating-resiliency-in-transportation-system-assets-and-organizations-matrix.pdf" TargetMode="External"/><Relationship Id="rId2" Type="http://schemas.openxmlformats.org/officeDocument/2006/relationships/hyperlink" Target="https://www.codot.gov/programs/planning/risk-and-resiliency-tool-6-21.xlsx" TargetMode="External"/><Relationship Id="rId1" Type="http://schemas.openxmlformats.org/officeDocument/2006/relationships/hyperlink" Target="https://cdot.maps.arcgis.com/apps/webappviewer/index.html?id=193b5f40075642a49350c6bdf130b15a"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codot.gov/programs/planning/identifying-and-evaluating-resiliency-in-transportation-system-assets-and-organizations-matrix.pdf" TargetMode="External"/><Relationship Id="rId2" Type="http://schemas.openxmlformats.org/officeDocument/2006/relationships/hyperlink" Target="https://www.codot.gov/programs/planning/risk-and-resiliency-tool-6-21.xlsx" TargetMode="External"/><Relationship Id="rId1" Type="http://schemas.openxmlformats.org/officeDocument/2006/relationships/hyperlink" Target="https://cdot.maps.arcgis.com/apps/webappviewer/index.html?id=193b5f40075642a49350c6bdf130b15a"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codot.gov/programs/planning/identifying-and-evaluating-resiliency-in-transportation-system-assets-and-organizations-matrix.pdf" TargetMode="External"/><Relationship Id="rId2" Type="http://schemas.openxmlformats.org/officeDocument/2006/relationships/hyperlink" Target="https://www.codot.gov/programs/planning/risk-and-resiliency-tool-6-21.xlsx" TargetMode="External"/><Relationship Id="rId1" Type="http://schemas.openxmlformats.org/officeDocument/2006/relationships/hyperlink" Target="https://cdot.maps.arcgis.com/apps/webappviewer/index.html?id=193b5f40075642a49350c6bdf130b15a" TargetMode="Externa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zoomScaleNormal="100" workbookViewId="0">
      <selection activeCell="C3" sqref="C3:G4"/>
    </sheetView>
  </sheetViews>
  <sheetFormatPr defaultColWidth="8.90625" defaultRowHeight="14.5" x14ac:dyDescent="0.35"/>
  <cols>
    <col min="1" max="1" width="8.90625" style="11"/>
    <col min="2" max="2" width="137.453125" style="11" customWidth="1"/>
    <col min="3" max="16384" width="8.90625" style="11"/>
  </cols>
  <sheetData>
    <row r="1" spans="1:7" ht="21" x14ac:dyDescent="0.5">
      <c r="B1" s="51" t="s">
        <v>109</v>
      </c>
    </row>
    <row r="2" spans="1:7" ht="58" x14ac:dyDescent="0.35">
      <c r="B2" s="10" t="s">
        <v>111</v>
      </c>
    </row>
    <row r="3" spans="1:7" x14ac:dyDescent="0.35">
      <c r="B3" s="40" t="s">
        <v>76</v>
      </c>
      <c r="C3" s="55" t="s">
        <v>119</v>
      </c>
      <c r="D3" s="55"/>
      <c r="E3" s="55"/>
      <c r="F3" s="55"/>
      <c r="G3" s="55"/>
    </row>
    <row r="4" spans="1:7" x14ac:dyDescent="0.35">
      <c r="B4" s="40" t="s">
        <v>77</v>
      </c>
      <c r="C4" s="55"/>
      <c r="D4" s="55"/>
      <c r="E4" s="55"/>
      <c r="F4" s="55"/>
      <c r="G4" s="55"/>
    </row>
    <row r="5" spans="1:7" x14ac:dyDescent="0.35">
      <c r="B5" s="40" t="s">
        <v>78</v>
      </c>
    </row>
    <row r="6" spans="1:7" x14ac:dyDescent="0.35">
      <c r="B6" s="40" t="s">
        <v>79</v>
      </c>
    </row>
    <row r="7" spans="1:7" ht="5.15" customHeight="1" x14ac:dyDescent="0.35">
      <c r="A7" s="45"/>
      <c r="B7" s="46"/>
    </row>
    <row r="8" spans="1:7" ht="42" x14ac:dyDescent="0.35">
      <c r="B8" s="50" t="s">
        <v>85</v>
      </c>
    </row>
    <row r="9" spans="1:7" ht="30" customHeight="1" x14ac:dyDescent="0.35">
      <c r="A9" s="42" t="s">
        <v>80</v>
      </c>
      <c r="B9" s="10" t="s">
        <v>83</v>
      </c>
    </row>
    <row r="10" spans="1:7" x14ac:dyDescent="0.35">
      <c r="A10" s="42" t="s">
        <v>81</v>
      </c>
      <c r="B10" s="12" t="s">
        <v>84</v>
      </c>
    </row>
    <row r="11" spans="1:7" ht="29" x14ac:dyDescent="0.35">
      <c r="A11" s="42" t="s">
        <v>82</v>
      </c>
      <c r="B11" s="43" t="s">
        <v>92</v>
      </c>
      <c r="C11" s="55" t="s">
        <v>114</v>
      </c>
      <c r="D11" s="56"/>
      <c r="E11" s="56"/>
      <c r="F11" s="56"/>
      <c r="G11" s="56"/>
    </row>
    <row r="12" spans="1:7" ht="29" x14ac:dyDescent="0.35">
      <c r="A12" s="42" t="s">
        <v>86</v>
      </c>
      <c r="B12" s="44" t="s">
        <v>99</v>
      </c>
    </row>
    <row r="13" spans="1:7" ht="29" x14ac:dyDescent="0.35">
      <c r="A13" s="42" t="s">
        <v>88</v>
      </c>
      <c r="B13" s="44" t="s">
        <v>90</v>
      </c>
    </row>
    <row r="14" spans="1:7" x14ac:dyDescent="0.35">
      <c r="A14" s="42" t="s">
        <v>91</v>
      </c>
      <c r="B14" s="11" t="s">
        <v>93</v>
      </c>
      <c r="C14" s="54" t="s">
        <v>117</v>
      </c>
    </row>
    <row r="15" spans="1:7" x14ac:dyDescent="0.35">
      <c r="A15" s="42"/>
    </row>
    <row r="16" spans="1:7" x14ac:dyDescent="0.35">
      <c r="A16" s="42"/>
      <c r="B16" s="44" t="s">
        <v>95</v>
      </c>
    </row>
    <row r="17" spans="2:2" x14ac:dyDescent="0.35">
      <c r="B17" s="11" t="s">
        <v>94</v>
      </c>
    </row>
    <row r="18" spans="2:2" x14ac:dyDescent="0.35">
      <c r="B18" s="11" t="s">
        <v>96</v>
      </c>
    </row>
    <row r="19" spans="2:2" x14ac:dyDescent="0.35">
      <c r="B19" s="11" t="s">
        <v>97</v>
      </c>
    </row>
    <row r="20" spans="2:2" x14ac:dyDescent="0.35">
      <c r="B20" s="11" t="s">
        <v>106</v>
      </c>
    </row>
    <row r="21" spans="2:2" x14ac:dyDescent="0.35">
      <c r="B21" s="11" t="s">
        <v>98</v>
      </c>
    </row>
  </sheetData>
  <sheetProtection algorithmName="SHA-512" hashValue="WWOaHBAno05s93GjYuJ0JtKQ/toVOUBLoEXvZPy+BEZ+dmaTuXjdvI1l6+CJXXUgT+RBxoqfjovbU+ZTtF0hnQ==" saltValue="lOkjkyMvoHtUbDTLI0MLqA==" spinCount="100000" sheet="1" objects="1" scenarios="1"/>
  <mergeCells count="2">
    <mergeCell ref="C11:G11"/>
    <mergeCell ref="C3:G4"/>
  </mergeCells>
  <hyperlinks>
    <hyperlink ref="C11" r:id="rId1"/>
    <hyperlink ref="C14" r:id="rId2"/>
    <hyperlink ref="C3" r:id="rId3"/>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topLeftCell="B1" zoomScale="90" zoomScaleNormal="90" workbookViewId="0">
      <selection activeCell="C9" sqref="C9"/>
    </sheetView>
  </sheetViews>
  <sheetFormatPr defaultColWidth="9.36328125" defaultRowHeight="14.5" x14ac:dyDescent="0.35"/>
  <cols>
    <col min="1" max="1" width="7.08984375" style="5" bestFit="1" customWidth="1"/>
    <col min="2" max="2" width="60" style="1" customWidth="1"/>
    <col min="3" max="3" width="44.453125" style="1" customWidth="1"/>
    <col min="4" max="4" width="45.08984375" style="4" customWidth="1"/>
    <col min="5" max="5" width="21.36328125" style="4" customWidth="1"/>
    <col min="6" max="6" width="8" style="4" bestFit="1" customWidth="1"/>
    <col min="7" max="7" width="31.90625" style="1" customWidth="1"/>
    <col min="8" max="11" width="46.36328125" style="6" customWidth="1"/>
    <col min="12" max="16384" width="9.36328125" style="1"/>
  </cols>
  <sheetData>
    <row r="1" spans="1:11" ht="18.5" x14ac:dyDescent="0.45">
      <c r="A1" s="58" t="s">
        <v>108</v>
      </c>
      <c r="B1" s="58"/>
      <c r="C1" s="58"/>
      <c r="D1" s="58"/>
      <c r="E1" s="58"/>
      <c r="F1" s="58"/>
      <c r="G1" s="58"/>
    </row>
    <row r="2" spans="1:11" s="2" customFormat="1" ht="29" x14ac:dyDescent="0.35">
      <c r="A2" s="57" t="s">
        <v>107</v>
      </c>
      <c r="B2" s="57"/>
      <c r="C2" s="13" t="s">
        <v>1</v>
      </c>
      <c r="D2" s="13" t="s">
        <v>23</v>
      </c>
      <c r="E2" s="13" t="s">
        <v>11</v>
      </c>
      <c r="F2" s="49" t="s">
        <v>27</v>
      </c>
      <c r="G2" s="13" t="s">
        <v>87</v>
      </c>
      <c r="H2" s="7"/>
      <c r="I2" s="7"/>
      <c r="J2" s="7"/>
      <c r="K2" s="7"/>
    </row>
    <row r="3" spans="1:11" ht="72.5" x14ac:dyDescent="0.35">
      <c r="A3" s="14">
        <v>1</v>
      </c>
      <c r="B3" s="15" t="s">
        <v>73</v>
      </c>
      <c r="C3" s="15" t="s">
        <v>29</v>
      </c>
      <c r="D3" s="16" t="s">
        <v>102</v>
      </c>
      <c r="E3" s="41"/>
      <c r="F3" s="17"/>
      <c r="G3" s="15"/>
      <c r="H3" s="8"/>
      <c r="I3" s="8"/>
      <c r="J3" s="8"/>
      <c r="K3" s="8"/>
    </row>
    <row r="4" spans="1:11" x14ac:dyDescent="0.35">
      <c r="A4" s="18"/>
      <c r="B4" s="19"/>
      <c r="C4" s="19"/>
      <c r="D4" s="20"/>
      <c r="E4" s="21" t="s">
        <v>32</v>
      </c>
      <c r="F4" s="21" t="s">
        <v>0</v>
      </c>
      <c r="G4" s="19"/>
      <c r="H4" s="8"/>
      <c r="K4" s="8"/>
    </row>
    <row r="5" spans="1:11" ht="43.5" x14ac:dyDescent="0.35">
      <c r="A5" s="14">
        <v>2</v>
      </c>
      <c r="B5" s="15" t="s">
        <v>74</v>
      </c>
      <c r="C5" s="15" t="s">
        <v>2</v>
      </c>
      <c r="D5" s="22" t="s">
        <v>31</v>
      </c>
      <c r="E5" s="17"/>
      <c r="F5" s="23">
        <f>IF(E5="H",2,IF(E5="M",1,IF(E5="L",0,0)))</f>
        <v>0</v>
      </c>
      <c r="G5" s="52" t="s">
        <v>28</v>
      </c>
    </row>
    <row r="6" spans="1:11" x14ac:dyDescent="0.35">
      <c r="A6" s="18"/>
      <c r="B6" s="19"/>
      <c r="C6" s="19"/>
      <c r="D6" s="20"/>
      <c r="E6" s="20"/>
      <c r="F6" s="21"/>
      <c r="G6" s="19"/>
      <c r="H6" s="8"/>
      <c r="J6" s="8"/>
      <c r="K6" s="8"/>
    </row>
    <row r="7" spans="1:11" ht="43.5" x14ac:dyDescent="0.35">
      <c r="A7" s="14">
        <v>3</v>
      </c>
      <c r="B7" s="15" t="s">
        <v>100</v>
      </c>
      <c r="C7" s="15" t="s">
        <v>10</v>
      </c>
      <c r="D7" s="24" t="s">
        <v>30</v>
      </c>
      <c r="E7" s="17"/>
      <c r="F7" s="23">
        <f>IF(E7="Yes",1,IF(E7="No",0,0))</f>
        <v>0</v>
      </c>
      <c r="G7" s="15" t="s">
        <v>115</v>
      </c>
    </row>
    <row r="8" spans="1:11" ht="29" x14ac:dyDescent="0.35">
      <c r="A8" s="18"/>
      <c r="B8" s="19"/>
      <c r="C8" s="19"/>
      <c r="D8" s="20"/>
      <c r="E8" s="20"/>
      <c r="F8" s="21"/>
      <c r="G8" s="19" t="s">
        <v>121</v>
      </c>
      <c r="H8" s="8"/>
      <c r="I8" s="8"/>
      <c r="J8" s="8"/>
    </row>
    <row r="9" spans="1:11" ht="130.5" x14ac:dyDescent="0.35">
      <c r="A9" s="14">
        <v>4</v>
      </c>
      <c r="B9" s="39" t="s">
        <v>101</v>
      </c>
      <c r="C9" s="15" t="s">
        <v>34</v>
      </c>
      <c r="D9" s="24" t="s">
        <v>35</v>
      </c>
      <c r="E9" s="17"/>
      <c r="F9" s="23">
        <f>IF(E9="Yes",2,IF(E9="No",0,IF(E9="No, but narrative completed",1,0)))</f>
        <v>0</v>
      </c>
      <c r="G9" s="52" t="s">
        <v>120</v>
      </c>
    </row>
    <row r="10" spans="1:11" ht="24.9" customHeight="1" x14ac:dyDescent="0.35">
      <c r="A10" s="25"/>
      <c r="B10" s="26"/>
      <c r="C10" s="26"/>
      <c r="D10" s="27"/>
      <c r="E10" s="27"/>
      <c r="F10" s="27"/>
      <c r="G10" s="26"/>
    </row>
    <row r="11" spans="1:11" x14ac:dyDescent="0.35">
      <c r="A11" s="18"/>
      <c r="B11" s="21" t="s">
        <v>33</v>
      </c>
      <c r="C11" s="19"/>
      <c r="D11" s="20"/>
      <c r="E11" s="20"/>
      <c r="F11" s="20"/>
      <c r="G11" s="19"/>
    </row>
    <row r="12" spans="1:11" ht="133.5" customHeight="1" x14ac:dyDescent="0.35">
      <c r="A12" s="14">
        <v>5</v>
      </c>
      <c r="B12" s="28" t="s">
        <v>89</v>
      </c>
      <c r="C12" s="29" t="s">
        <v>58</v>
      </c>
      <c r="D12" s="30" t="s">
        <v>75</v>
      </c>
      <c r="E12" s="30" t="s">
        <v>110</v>
      </c>
      <c r="F12" s="20"/>
      <c r="G12" s="15" t="s">
        <v>116</v>
      </c>
      <c r="H12" s="4"/>
      <c r="I12" s="1"/>
    </row>
    <row r="13" spans="1:11" ht="20.149999999999999" customHeight="1" x14ac:dyDescent="0.35">
      <c r="A13" s="14"/>
      <c r="B13" s="17"/>
      <c r="C13" s="47"/>
      <c r="D13" s="17"/>
      <c r="E13" s="17"/>
      <c r="F13" s="22">
        <f>IF($D13="",0,VLOOKUP($D13,Lookups!$A$12:B$16,2,FALSE)*VLOOKUP($E13,Lookups!$A$12:B$16,2,FALSE))</f>
        <v>0</v>
      </c>
      <c r="G13" s="22"/>
      <c r="H13" s="4"/>
      <c r="I13" s="1"/>
    </row>
    <row r="14" spans="1:11" ht="20.149999999999999" customHeight="1" x14ac:dyDescent="0.35">
      <c r="A14" s="14"/>
      <c r="B14" s="17"/>
      <c r="C14" s="47"/>
      <c r="D14" s="17"/>
      <c r="E14" s="17"/>
      <c r="F14" s="22">
        <f>IF($D14="",0,VLOOKUP($D14,Lookups!$A$12:B$16,2,FALSE)*VLOOKUP($E14,Lookups!$A$12:B$16,2,FALSE))</f>
        <v>0</v>
      </c>
      <c r="G14" s="22"/>
      <c r="H14" s="4"/>
      <c r="I14" s="1"/>
    </row>
    <row r="15" spans="1:11" ht="20.149999999999999" customHeight="1" x14ac:dyDescent="0.35">
      <c r="A15" s="14"/>
      <c r="B15" s="17"/>
      <c r="C15" s="47"/>
      <c r="D15" s="17"/>
      <c r="E15" s="17"/>
      <c r="F15" s="22">
        <f>IF($D15="",0,VLOOKUP($D15,Lookups!$A$12:B$16,2,FALSE)*VLOOKUP($E15,Lookups!$A$12:B$16,2,FALSE))</f>
        <v>0</v>
      </c>
      <c r="G15" s="22"/>
      <c r="H15" s="4"/>
      <c r="I15" s="1"/>
    </row>
    <row r="16" spans="1:11" ht="20.149999999999999" customHeight="1" x14ac:dyDescent="0.35">
      <c r="A16" s="14"/>
      <c r="B16" s="17"/>
      <c r="C16" s="47"/>
      <c r="D16" s="17"/>
      <c r="E16" s="17"/>
      <c r="F16" s="22">
        <f>IF($D16="",0,VLOOKUP($D16,Lookups!$A$12:B$16,2,FALSE)*VLOOKUP($E16,Lookups!$A$12:B$16,2,FALSE))</f>
        <v>0</v>
      </c>
      <c r="G16" s="22"/>
      <c r="H16" s="4"/>
      <c r="I16" s="1"/>
    </row>
    <row r="17" spans="1:9" ht="20.149999999999999" customHeight="1" x14ac:dyDescent="0.35">
      <c r="A17" s="14"/>
      <c r="B17" s="17"/>
      <c r="C17" s="47"/>
      <c r="D17" s="17"/>
      <c r="E17" s="17"/>
      <c r="F17" s="22">
        <f>IF($D17="",0,VLOOKUP($D17,Lookups!$A$12:B$16,2,FALSE)*VLOOKUP($E17,Lookups!$A$12:B$16,2,FALSE))</f>
        <v>0</v>
      </c>
      <c r="G17" s="22"/>
      <c r="H17" s="4"/>
      <c r="I17" s="1"/>
    </row>
    <row r="18" spans="1:9" ht="20.149999999999999" customHeight="1" x14ac:dyDescent="0.35">
      <c r="A18" s="14"/>
      <c r="B18" s="17"/>
      <c r="C18" s="47"/>
      <c r="D18" s="17"/>
      <c r="E18" s="17"/>
      <c r="F18" s="22">
        <f>IF($D18="",0,VLOOKUP($D18,Lookups!$A$12:B$16,2,FALSE)*VLOOKUP($E18,Lookups!$A$12:B$16,2,FALSE))</f>
        <v>0</v>
      </c>
      <c r="G18" s="22"/>
      <c r="H18" s="4"/>
      <c r="I18" s="1"/>
    </row>
    <row r="19" spans="1:9" ht="20.149999999999999" customHeight="1" x14ac:dyDescent="0.35">
      <c r="A19" s="14"/>
      <c r="B19" s="17"/>
      <c r="C19" s="47"/>
      <c r="D19" s="17"/>
      <c r="E19" s="17"/>
      <c r="F19" s="22">
        <f>IF($D19="",0,VLOOKUP($D19,Lookups!$A$12:B$16,2,FALSE)*VLOOKUP($E19,Lookups!$A$12:B$16,2,FALSE))</f>
        <v>0</v>
      </c>
      <c r="G19" s="22"/>
      <c r="H19" s="4"/>
      <c r="I19" s="1"/>
    </row>
    <row r="20" spans="1:9" ht="58" x14ac:dyDescent="0.35">
      <c r="A20" s="14"/>
      <c r="B20" s="33"/>
      <c r="C20" s="15"/>
      <c r="D20" s="23"/>
      <c r="E20" s="22" t="s">
        <v>52</v>
      </c>
      <c r="F20" s="34">
        <f>IF(SUM(F13:F19)&gt;4,4,SUM(F13:F19))</f>
        <v>0</v>
      </c>
      <c r="G20" s="22"/>
      <c r="H20" s="4"/>
      <c r="I20" s="1"/>
    </row>
    <row r="21" spans="1:9" x14ac:dyDescent="0.35">
      <c r="A21" s="18"/>
      <c r="B21" s="19"/>
      <c r="C21" s="19"/>
      <c r="D21" s="19"/>
      <c r="E21" s="20"/>
      <c r="F21" s="20"/>
      <c r="G21" s="19"/>
    </row>
    <row r="22" spans="1:9" x14ac:dyDescent="0.35">
      <c r="A22" s="14">
        <v>6</v>
      </c>
      <c r="B22" s="15" t="s">
        <v>6</v>
      </c>
      <c r="C22" s="15" t="s">
        <v>50</v>
      </c>
      <c r="D22" s="22" t="s">
        <v>53</v>
      </c>
      <c r="E22" s="22"/>
      <c r="F22" s="22"/>
      <c r="G22" s="15" t="s">
        <v>118</v>
      </c>
    </row>
    <row r="23" spans="1:9" ht="58" x14ac:dyDescent="0.35">
      <c r="A23" s="14"/>
      <c r="B23" s="15" t="s">
        <v>51</v>
      </c>
      <c r="C23" s="17"/>
      <c r="D23" s="22" t="s">
        <v>55</v>
      </c>
      <c r="E23" s="22" t="s">
        <v>56</v>
      </c>
      <c r="F23" s="22">
        <f>IF(C23&gt;=5,F20*1.5,IF(AND(C23&gt;=2,C23&lt;=5),F20*1,IF(AND(C23&gt;=1,C23&lt;=2),F20*0.5,0)))</f>
        <v>0</v>
      </c>
      <c r="G23" s="52" t="s">
        <v>117</v>
      </c>
    </row>
    <row r="24" spans="1:9" x14ac:dyDescent="0.35">
      <c r="A24" s="14"/>
      <c r="B24" s="22"/>
      <c r="C24" s="15"/>
      <c r="D24" s="22"/>
      <c r="E24" s="22"/>
      <c r="F24" s="22"/>
      <c r="G24" s="15"/>
    </row>
    <row r="25" spans="1:9" ht="29" x14ac:dyDescent="0.35">
      <c r="A25" s="35"/>
      <c r="B25" s="36"/>
      <c r="C25" s="37"/>
      <c r="D25" s="38" t="s">
        <v>57</v>
      </c>
      <c r="E25" s="38" t="s">
        <v>54</v>
      </c>
      <c r="F25" s="38">
        <f>IF(SUM(F5:F9)+F23&lt;=10,SUM(F5:F9)+F23,10)</f>
        <v>0</v>
      </c>
      <c r="G25" s="37"/>
    </row>
    <row r="33" spans="3:3" x14ac:dyDescent="0.35">
      <c r="C33" s="4"/>
    </row>
    <row r="34" spans="3:3" x14ac:dyDescent="0.35">
      <c r="C34" s="4"/>
    </row>
    <row r="35" spans="3:3" x14ac:dyDescent="0.35">
      <c r="C35" s="4"/>
    </row>
    <row r="36" spans="3:3" x14ac:dyDescent="0.35">
      <c r="C36" s="4"/>
    </row>
  </sheetData>
  <sheetProtection algorithmName="SHA-512" hashValue="eKkcaLvyBT9znbY2b8I/syztPM2OoyYZqv8UWB7TJZ8cGBsXGrkB6mGGybFECCy38TOjmWTzI/SugDNNl9aQpw==" saltValue="TTtPuoWAyft/52y2AJnzDA==" spinCount="100000" sheet="1" objects="1" scenarios="1"/>
  <protectedRanges>
    <protectedRange sqref="F3" name="Range2"/>
    <protectedRange sqref="E3 E5 E7 E9 B13:E19 C23" name="Range1"/>
  </protectedRanges>
  <mergeCells count="2">
    <mergeCell ref="A2:B2"/>
    <mergeCell ref="A1:G1"/>
  </mergeCells>
  <dataValidations count="2">
    <dataValidation type="list" allowBlank="1" showInputMessage="1" showErrorMessage="1" sqref="C20">
      <formula1>#REF!</formula1>
    </dataValidation>
    <dataValidation type="list" allowBlank="1" showInputMessage="1" showErrorMessage="1" sqref="B20">
      <formula1>#REF!</formula1>
    </dataValidation>
  </dataValidations>
  <hyperlinks>
    <hyperlink ref="G5" r:id="rId1"/>
    <hyperlink ref="G23" r:id="rId2"/>
    <hyperlink ref="G9" r:id="rId3"/>
  </hyperlinks>
  <pageMargins left="0.7" right="0.7" top="0.75" bottom="0.75" header="0.3" footer="0.3"/>
  <pageSetup orientation="portrait" r:id="rId4"/>
  <extLst>
    <ext xmlns:x14="http://schemas.microsoft.com/office/spreadsheetml/2009/9/main" uri="{CCE6A557-97BC-4b89-ADB6-D9C93CAAB3DF}">
      <x14:dataValidations xmlns:xm="http://schemas.microsoft.com/office/excel/2006/main" count="10">
        <x14:dataValidation type="list" allowBlank="1" showInputMessage="1" showErrorMessage="1">
          <x14:formula1>
            <xm:f>Lookups!$H$12:$H$20</xm:f>
          </x14:formula1>
          <xm:sqref>E3</xm:sqref>
        </x14:dataValidation>
        <x14:dataValidation type="list" allowBlank="1" showInputMessage="1" showErrorMessage="1">
          <x14:formula1>
            <xm:f>Lookups!$J$13:$J$15</xm:f>
          </x14:formula1>
          <xm:sqref>E7</xm:sqref>
        </x14:dataValidation>
        <x14:dataValidation type="list" allowBlank="1" showInputMessage="1" showErrorMessage="1">
          <x14:formula1>
            <xm:f>Lookups!$J$12:$J$14</xm:f>
          </x14:formula1>
          <xm:sqref>F3</xm:sqref>
        </x14:dataValidation>
        <x14:dataValidation type="list" allowBlank="1" showInputMessage="1" showErrorMessage="1">
          <x14:formula1>
            <xm:f>Lookups!$F$12:$F$15</xm:f>
          </x14:formula1>
          <xm:sqref>E5</xm:sqref>
        </x14:dataValidation>
        <x14:dataValidation type="list" allowBlank="1" showInputMessage="1" showErrorMessage="1">
          <x14:formula1>
            <xm:f>Lookups!$A$12:$A$14</xm:f>
          </x14:formula1>
          <xm:sqref>D20</xm:sqref>
        </x14:dataValidation>
        <x14:dataValidation type="list" allowBlank="1" showInputMessage="1" showErrorMessage="1">
          <x14:formula1>
            <xm:f>Lookups!$N$3:$N$9</xm:f>
          </x14:formula1>
          <xm:sqref>C13:C19</xm:sqref>
        </x14:dataValidation>
        <x14:dataValidation type="list" allowBlank="1" showInputMessage="1" showErrorMessage="1">
          <x14:formula1>
            <xm:f>Lookups!$A$11:$A$14</xm:f>
          </x14:formula1>
          <xm:sqref>D13:D19</xm:sqref>
        </x14:dataValidation>
        <x14:dataValidation type="list" allowBlank="1" showInputMessage="1" showErrorMessage="1">
          <x14:formula1>
            <xm:f>Lookups!$A$19:$A$23</xm:f>
          </x14:formula1>
          <xm:sqref>B13:B19</xm:sqref>
        </x14:dataValidation>
        <x14:dataValidation type="list" allowBlank="1" showInputMessage="1" showErrorMessage="1">
          <x14:formula1>
            <xm:f>Lookups!$A$15:$A$17</xm:f>
          </x14:formula1>
          <xm:sqref>E13:E19</xm:sqref>
        </x14:dataValidation>
        <x14:dataValidation type="list" allowBlank="1" showInputMessage="1" showErrorMessage="1">
          <x14:formula1>
            <xm:f>Lookup2!$J$13:$J$15</xm:f>
          </x14:formula1>
          <xm:sqref>E9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tabSelected="1" topLeftCell="C3" zoomScaleNormal="100" workbookViewId="0">
      <selection activeCell="F8" sqref="F8"/>
    </sheetView>
  </sheetViews>
  <sheetFormatPr defaultColWidth="9.36328125" defaultRowHeight="14.5" x14ac:dyDescent="0.35"/>
  <cols>
    <col min="1" max="1" width="7.08984375" style="5" bestFit="1" customWidth="1"/>
    <col min="2" max="2" width="60" style="1" customWidth="1"/>
    <col min="3" max="3" width="44.453125" style="1" customWidth="1"/>
    <col min="4" max="4" width="45.08984375" style="4" customWidth="1"/>
    <col min="5" max="5" width="21.36328125" style="4" customWidth="1"/>
    <col min="6" max="6" width="8" style="4" bestFit="1" customWidth="1"/>
    <col min="7" max="7" width="31.90625" style="1" customWidth="1"/>
    <col min="8" max="11" width="46.36328125" style="6" customWidth="1"/>
    <col min="12" max="16384" width="9.36328125" style="1"/>
  </cols>
  <sheetData>
    <row r="1" spans="1:11" s="2" customFormat="1" ht="29" x14ac:dyDescent="0.35">
      <c r="A1" s="57" t="s">
        <v>72</v>
      </c>
      <c r="B1" s="57"/>
      <c r="C1" s="13" t="s">
        <v>1</v>
      </c>
      <c r="D1" s="13" t="s">
        <v>23</v>
      </c>
      <c r="E1" s="13" t="s">
        <v>11</v>
      </c>
      <c r="F1" s="49" t="s">
        <v>27</v>
      </c>
      <c r="G1" s="53" t="s">
        <v>87</v>
      </c>
      <c r="H1" s="7"/>
      <c r="I1" s="7"/>
      <c r="J1" s="7"/>
      <c r="K1" s="7"/>
    </row>
    <row r="2" spans="1:11" ht="58" x14ac:dyDescent="0.35">
      <c r="A2" s="14">
        <v>1</v>
      </c>
      <c r="B2" s="15" t="s">
        <v>73</v>
      </c>
      <c r="C2" s="15" t="s">
        <v>29</v>
      </c>
      <c r="D2" s="16" t="s">
        <v>103</v>
      </c>
      <c r="E2" s="48" t="s">
        <v>63</v>
      </c>
      <c r="F2" s="17" t="s">
        <v>25</v>
      </c>
      <c r="G2" s="15"/>
      <c r="H2" s="8"/>
      <c r="I2" s="8"/>
      <c r="J2" s="8"/>
      <c r="K2" s="8"/>
    </row>
    <row r="3" spans="1:11" x14ac:dyDescent="0.35">
      <c r="A3" s="18"/>
      <c r="B3" s="19"/>
      <c r="C3" s="19"/>
      <c r="D3" s="20"/>
      <c r="E3" s="21" t="s">
        <v>32</v>
      </c>
      <c r="F3" s="21" t="s">
        <v>0</v>
      </c>
      <c r="G3" s="19"/>
      <c r="H3" s="8"/>
      <c r="K3" s="8"/>
    </row>
    <row r="4" spans="1:11" ht="43.5" x14ac:dyDescent="0.35">
      <c r="A4" s="14">
        <v>2</v>
      </c>
      <c r="B4" s="15" t="s">
        <v>74</v>
      </c>
      <c r="C4" s="15" t="s">
        <v>2</v>
      </c>
      <c r="D4" s="22" t="s">
        <v>31</v>
      </c>
      <c r="E4" s="17" t="s">
        <v>20</v>
      </c>
      <c r="F4" s="23">
        <f>IF(E4="H",2,IF(E4="M",1,IF(E4="L",0,0)))</f>
        <v>2</v>
      </c>
      <c r="G4" s="52" t="s">
        <v>28</v>
      </c>
    </row>
    <row r="5" spans="1:11" x14ac:dyDescent="0.35">
      <c r="A5" s="18"/>
      <c r="B5" s="19"/>
      <c r="C5" s="19"/>
      <c r="D5" s="20"/>
      <c r="E5" s="20"/>
      <c r="F5" s="21"/>
      <c r="G5" s="19"/>
      <c r="H5" s="8"/>
      <c r="J5" s="8"/>
      <c r="K5" s="8"/>
    </row>
    <row r="6" spans="1:11" ht="43.5" x14ac:dyDescent="0.35">
      <c r="A6" s="14">
        <v>3</v>
      </c>
      <c r="B6" s="15" t="s">
        <v>104</v>
      </c>
      <c r="C6" s="15" t="s">
        <v>10</v>
      </c>
      <c r="D6" s="24" t="s">
        <v>30</v>
      </c>
      <c r="E6" s="17" t="s">
        <v>25</v>
      </c>
      <c r="F6" s="23">
        <f>IF(E6="Yes",1,IF(E6="No",0,0))</f>
        <v>1</v>
      </c>
      <c r="G6" s="15" t="s">
        <v>115</v>
      </c>
    </row>
    <row r="7" spans="1:11" ht="29" x14ac:dyDescent="0.35">
      <c r="A7" s="18"/>
      <c r="B7" s="19"/>
      <c r="C7" s="19"/>
      <c r="D7" s="20"/>
      <c r="E7" s="20"/>
      <c r="F7" s="21"/>
      <c r="G7" s="19" t="s">
        <v>121</v>
      </c>
      <c r="H7" s="8"/>
      <c r="I7" s="8"/>
      <c r="J7" s="8"/>
    </row>
    <row r="8" spans="1:11" ht="145" x14ac:dyDescent="0.35">
      <c r="A8" s="14">
        <v>4</v>
      </c>
      <c r="B8" s="15" t="s">
        <v>105</v>
      </c>
      <c r="C8" s="15" t="s">
        <v>34</v>
      </c>
      <c r="D8" s="24" t="s">
        <v>35</v>
      </c>
      <c r="E8" s="17" t="s">
        <v>26</v>
      </c>
      <c r="F8" s="23">
        <f>IF(E8="Yes",2,IF(E8="No",0,IF(E8="No, but narrative completed",1,0)))</f>
        <v>0</v>
      </c>
      <c r="G8" s="52" t="s">
        <v>120</v>
      </c>
    </row>
    <row r="9" spans="1:11" ht="24.9" customHeight="1" x14ac:dyDescent="0.35">
      <c r="A9" s="25"/>
      <c r="B9" s="26"/>
      <c r="C9" s="26"/>
      <c r="D9" s="27"/>
      <c r="E9" s="27"/>
      <c r="F9" s="27"/>
      <c r="G9" s="26"/>
    </row>
    <row r="10" spans="1:11" x14ac:dyDescent="0.35">
      <c r="A10" s="18"/>
      <c r="B10" s="21" t="s">
        <v>33</v>
      </c>
      <c r="C10" s="19"/>
      <c r="D10" s="20"/>
      <c r="E10" s="20"/>
      <c r="F10" s="20"/>
      <c r="G10" s="19"/>
    </row>
    <row r="11" spans="1:11" ht="133.5" customHeight="1" x14ac:dyDescent="0.35">
      <c r="A11" s="14">
        <v>5</v>
      </c>
      <c r="B11" s="28" t="s">
        <v>67</v>
      </c>
      <c r="C11" s="29" t="s">
        <v>58</v>
      </c>
      <c r="D11" s="30" t="s">
        <v>75</v>
      </c>
      <c r="E11" s="30" t="s">
        <v>110</v>
      </c>
      <c r="F11" s="20"/>
      <c r="G11" s="15" t="s">
        <v>116</v>
      </c>
      <c r="H11" s="4"/>
      <c r="I11" s="1"/>
    </row>
    <row r="12" spans="1:11" ht="20.149999999999999" customHeight="1" x14ac:dyDescent="0.35">
      <c r="A12" s="14"/>
      <c r="B12" s="17" t="s">
        <v>12</v>
      </c>
      <c r="C12" s="47" t="s">
        <v>16</v>
      </c>
      <c r="D12" s="17" t="s">
        <v>68</v>
      </c>
      <c r="E12" s="17" t="s">
        <v>71</v>
      </c>
      <c r="F12" s="22">
        <f>IF($D12="",0,VLOOKUP($D12,Lookups!$A$12:B$16,2,FALSE)*VLOOKUP($E12,Lookups!$A$12:B$16,2,FALSE))</f>
        <v>4</v>
      </c>
      <c r="G12" s="22"/>
      <c r="H12" s="4"/>
      <c r="I12" s="1"/>
    </row>
    <row r="13" spans="1:11" ht="20.149999999999999" customHeight="1" x14ac:dyDescent="0.35">
      <c r="A13" s="14"/>
      <c r="B13" s="17" t="s">
        <v>12</v>
      </c>
      <c r="C13" s="47" t="s">
        <v>18</v>
      </c>
      <c r="D13" s="17" t="s">
        <v>69</v>
      </c>
      <c r="E13" s="17" t="s">
        <v>71</v>
      </c>
      <c r="F13" s="22">
        <f>IF($D13="",0,VLOOKUP($D13,Lookups!$A$12:B$16,2,FALSE)*VLOOKUP($E13,Lookups!$A$12:B$16,2,FALSE))</f>
        <v>2</v>
      </c>
      <c r="G13" s="22"/>
      <c r="H13" s="4"/>
      <c r="I13" s="1"/>
    </row>
    <row r="14" spans="1:11" ht="20.149999999999999" customHeight="1" x14ac:dyDescent="0.35">
      <c r="A14" s="14"/>
      <c r="B14" s="17" t="s">
        <v>12</v>
      </c>
      <c r="C14" s="47" t="s">
        <v>17</v>
      </c>
      <c r="D14" s="17" t="s">
        <v>68</v>
      </c>
      <c r="E14" s="17" t="s">
        <v>49</v>
      </c>
      <c r="F14" s="22">
        <f>IF($D14="",0,VLOOKUP($D14,Lookups!$A$12:B$16,2,FALSE)*VLOOKUP($E14,Lookups!$A$12:B$16,2,FALSE))</f>
        <v>0</v>
      </c>
      <c r="G14" s="22"/>
      <c r="H14" s="4"/>
      <c r="I14" s="1"/>
    </row>
    <row r="15" spans="1:11" ht="20.149999999999999" customHeight="1" x14ac:dyDescent="0.35">
      <c r="A15" s="14"/>
      <c r="B15" s="17" t="s">
        <v>12</v>
      </c>
      <c r="C15" s="47" t="s">
        <v>15</v>
      </c>
      <c r="D15" s="17" t="s">
        <v>69</v>
      </c>
      <c r="E15" s="17" t="s">
        <v>71</v>
      </c>
      <c r="F15" s="22">
        <f>IF($D15="",0,VLOOKUP($D15,Lookups!$A$12:B$16,2,FALSE)*VLOOKUP($E15,Lookups!$A$12:B$16,2,FALSE))</f>
        <v>2</v>
      </c>
      <c r="G15" s="22"/>
      <c r="H15" s="4"/>
      <c r="I15" s="1"/>
    </row>
    <row r="16" spans="1:11" ht="20.149999999999999" customHeight="1" x14ac:dyDescent="0.35">
      <c r="A16" s="14"/>
      <c r="B16" s="31"/>
      <c r="C16" s="32"/>
      <c r="D16" s="17"/>
      <c r="E16" s="17"/>
      <c r="F16" s="22">
        <f>IF($D16="",0,VLOOKUP($D16,Lookups!$A$12:B$16,2,FALSE)*VLOOKUP($E16,Lookups!$A$12:B$16,2,FALSE))</f>
        <v>0</v>
      </c>
      <c r="G16" s="22"/>
      <c r="H16" s="4"/>
      <c r="I16" s="1"/>
    </row>
    <row r="17" spans="1:9" ht="20.149999999999999" customHeight="1" x14ac:dyDescent="0.35">
      <c r="A17" s="14"/>
      <c r="B17" s="31"/>
      <c r="C17" s="32"/>
      <c r="D17" s="17"/>
      <c r="E17" s="17"/>
      <c r="F17" s="22">
        <f>IF($D17="",0,VLOOKUP($D17,Lookups!$A$12:B$16,2,FALSE)*VLOOKUP($E17,Lookups!$A$12:B$16,2,FALSE))</f>
        <v>0</v>
      </c>
      <c r="G17" s="22"/>
      <c r="H17" s="4"/>
      <c r="I17" s="1"/>
    </row>
    <row r="18" spans="1:9" ht="20.149999999999999" customHeight="1" x14ac:dyDescent="0.35">
      <c r="A18" s="14"/>
      <c r="B18" s="31"/>
      <c r="C18" s="32"/>
      <c r="D18" s="17"/>
      <c r="E18" s="17"/>
      <c r="F18" s="22">
        <f>IF($D18="",0,VLOOKUP($D18,Lookups!$A$12:B$16,2,FALSE)*VLOOKUP($E18,Lookups!$A$12:B$16,2,FALSE))</f>
        <v>0</v>
      </c>
      <c r="G18" s="22"/>
      <c r="H18" s="4"/>
      <c r="I18" s="1"/>
    </row>
    <row r="19" spans="1:9" ht="58" x14ac:dyDescent="0.35">
      <c r="A19" s="14"/>
      <c r="B19" s="33"/>
      <c r="C19" s="15"/>
      <c r="D19" s="23"/>
      <c r="E19" s="22" t="s">
        <v>52</v>
      </c>
      <c r="F19" s="34">
        <f>IF(SUM(F12:F18)&gt;4,4,SUM(F12:F18))</f>
        <v>4</v>
      </c>
      <c r="G19" s="22"/>
      <c r="H19" s="4"/>
      <c r="I19" s="1"/>
    </row>
    <row r="20" spans="1:9" x14ac:dyDescent="0.35">
      <c r="A20" s="18"/>
      <c r="B20" s="19"/>
      <c r="C20" s="19"/>
      <c r="D20" s="19"/>
      <c r="E20" s="20"/>
      <c r="F20" s="20"/>
      <c r="G20" s="19"/>
    </row>
    <row r="21" spans="1:9" x14ac:dyDescent="0.35">
      <c r="A21" s="14">
        <v>6</v>
      </c>
      <c r="B21" s="15" t="s">
        <v>6</v>
      </c>
      <c r="C21" s="15" t="s">
        <v>50</v>
      </c>
      <c r="D21" s="22" t="s">
        <v>53</v>
      </c>
      <c r="E21" s="22"/>
      <c r="F21" s="22"/>
      <c r="G21" s="15" t="s">
        <v>118</v>
      </c>
    </row>
    <row r="22" spans="1:9" ht="58" x14ac:dyDescent="0.35">
      <c r="A22" s="14"/>
      <c r="B22" s="15" t="s">
        <v>51</v>
      </c>
      <c r="C22" s="17">
        <v>8</v>
      </c>
      <c r="D22" s="22" t="s">
        <v>55</v>
      </c>
      <c r="E22" s="22" t="s">
        <v>56</v>
      </c>
      <c r="F22" s="22">
        <f>IF(C22&gt;=5,F19*1.5,IF(AND(C22&gt;=2,C22&lt;=5),F19*1,IF(AND(C22&gt;=1,C22&lt;=2),F19*0.5,0)))</f>
        <v>6</v>
      </c>
      <c r="G22" s="52" t="s">
        <v>117</v>
      </c>
    </row>
    <row r="23" spans="1:9" x14ac:dyDescent="0.35">
      <c r="A23" s="14"/>
      <c r="B23" s="22"/>
      <c r="C23" s="15"/>
      <c r="D23" s="22"/>
      <c r="E23" s="22"/>
      <c r="F23" s="22"/>
      <c r="G23" s="15"/>
    </row>
    <row r="24" spans="1:9" ht="29" x14ac:dyDescent="0.35">
      <c r="A24" s="35"/>
      <c r="B24" s="36"/>
      <c r="C24" s="37"/>
      <c r="D24" s="38" t="s">
        <v>57</v>
      </c>
      <c r="E24" s="38" t="s">
        <v>54</v>
      </c>
      <c r="F24" s="38">
        <f>IF(SUM(F4:F8)+F22&lt;=10,SUM(F4:F8)+F22,10)</f>
        <v>9</v>
      </c>
      <c r="G24" s="37"/>
    </row>
    <row r="32" spans="1:9" x14ac:dyDescent="0.35">
      <c r="C32" s="4"/>
    </row>
    <row r="33" spans="3:3" x14ac:dyDescent="0.35">
      <c r="C33" s="4"/>
    </row>
    <row r="34" spans="3:3" x14ac:dyDescent="0.35">
      <c r="C34" s="4"/>
    </row>
    <row r="35" spans="3:3" x14ac:dyDescent="0.35">
      <c r="C35" s="4"/>
    </row>
  </sheetData>
  <sheetProtection algorithmName="SHA-512" hashValue="BSJKmUFONp5XQeI+3Ybqd+ZMDifLoYAsRPoCT6pYB2DZL3bk6KtSP4s5iX49jafCnlEXNl5oZgxPZGcdCYMllQ==" saltValue="SRu5TpqvnyeYQI3Ee25qsQ==" spinCount="100000" sheet="1" objects="1" scenarios="1"/>
  <mergeCells count="1">
    <mergeCell ref="A1:B1"/>
  </mergeCells>
  <dataValidations count="2">
    <dataValidation type="list" allowBlank="1" showInputMessage="1" showErrorMessage="1" sqref="B19">
      <formula1>#REF!</formula1>
    </dataValidation>
    <dataValidation type="list" allowBlank="1" showInputMessage="1" showErrorMessage="1" sqref="C19">
      <formula1>#REF!</formula1>
    </dataValidation>
  </dataValidations>
  <hyperlinks>
    <hyperlink ref="G4" r:id="rId1"/>
    <hyperlink ref="G22" r:id="rId2"/>
    <hyperlink ref="G8" r:id="rId3"/>
  </hyperlinks>
  <pageMargins left="0.7" right="0.7" top="0.75" bottom="0.75" header="0.3" footer="0.3"/>
  <pageSetup paperSize="3" scale="91" fitToHeight="0" orientation="landscape" r:id="rId4"/>
  <extLst>
    <ext xmlns:x14="http://schemas.microsoft.com/office/spreadsheetml/2009/9/main" uri="{CCE6A557-97BC-4b89-ADB6-D9C93CAAB3DF}">
      <x14:dataValidations xmlns:xm="http://schemas.microsoft.com/office/excel/2006/main" count="10">
        <x14:dataValidation type="list" allowBlank="1" showInputMessage="1" showErrorMessage="1">
          <x14:formula1>
            <xm:f>Lookups!$A$12:$A$14</xm:f>
          </x14:formula1>
          <xm:sqref>D19</xm:sqref>
        </x14:dataValidation>
        <x14:dataValidation type="list" allowBlank="1" showInputMessage="1" showErrorMessage="1">
          <x14:formula1>
            <xm:f>Lookups!$F$12:$F$15</xm:f>
          </x14:formula1>
          <xm:sqref>E4</xm:sqref>
        </x14:dataValidation>
        <x14:dataValidation type="list" allowBlank="1" showInputMessage="1" showErrorMessage="1">
          <x14:formula1>
            <xm:f>Lookups!$J$12:$J$14</xm:f>
          </x14:formula1>
          <xm:sqref>F2</xm:sqref>
        </x14:dataValidation>
        <x14:dataValidation type="list" allowBlank="1" showInputMessage="1" showErrorMessage="1">
          <x14:formula1>
            <xm:f>Lookups!$J$13:$J$15</xm:f>
          </x14:formula1>
          <xm:sqref>E6</xm:sqref>
        </x14:dataValidation>
        <x14:dataValidation type="list" allowBlank="1" showInputMessage="1" showErrorMessage="1">
          <x14:formula1>
            <xm:f>Lookups!$H$12:$H$20</xm:f>
          </x14:formula1>
          <xm:sqref>E2</xm:sqref>
        </x14:dataValidation>
        <x14:dataValidation type="list" allowBlank="1" showInputMessage="1" showErrorMessage="1">
          <x14:formula1>
            <xm:f>Lookups!$A$15:$A$17</xm:f>
          </x14:formula1>
          <xm:sqref>E12:E18</xm:sqref>
        </x14:dataValidation>
        <x14:dataValidation type="list" allowBlank="1" showInputMessage="1" showErrorMessage="1">
          <x14:formula1>
            <xm:f>Lookups!$A$19:$A$23</xm:f>
          </x14:formula1>
          <xm:sqref>B12:B18</xm:sqref>
        </x14:dataValidation>
        <x14:dataValidation type="list" allowBlank="1" showInputMessage="1" showErrorMessage="1">
          <x14:formula1>
            <xm:f>Lookups!$A$11:$A$14</xm:f>
          </x14:formula1>
          <xm:sqref>D12:D18</xm:sqref>
        </x14:dataValidation>
        <x14:dataValidation type="list" allowBlank="1" showInputMessage="1" showErrorMessage="1">
          <x14:formula1>
            <xm:f>Lookups!$N$3:$N$9</xm:f>
          </x14:formula1>
          <xm:sqref>C12:C18</xm:sqref>
        </x14:dataValidation>
        <x14:dataValidation type="list" allowBlank="1" showInputMessage="1" showErrorMessage="1">
          <x14:formula1>
            <xm:f>Lookup2!$J$13:$J$15</xm:f>
          </x14:formula1>
          <xm:sqref>E8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23"/>
  <sheetViews>
    <sheetView topLeftCell="A6" workbookViewId="0">
      <selection activeCell="K10" sqref="K10"/>
    </sheetView>
  </sheetViews>
  <sheetFormatPr defaultColWidth="8.90625" defaultRowHeight="14.5" x14ac:dyDescent="0.35"/>
  <cols>
    <col min="1" max="1" width="21" bestFit="1" customWidth="1"/>
    <col min="2" max="2" width="18.453125" customWidth="1"/>
    <col min="3" max="3" width="13" customWidth="1"/>
    <col min="8" max="8" width="20.08984375" customWidth="1"/>
    <col min="12" max="12" width="7.6328125" customWidth="1"/>
    <col min="14" max="14" width="18.6328125" bestFit="1" customWidth="1"/>
  </cols>
  <sheetData>
    <row r="2" spans="1:14" x14ac:dyDescent="0.35">
      <c r="C2" s="59" t="s">
        <v>36</v>
      </c>
      <c r="D2" s="59"/>
      <c r="E2" s="59"/>
      <c r="F2" s="59"/>
      <c r="H2" t="s">
        <v>37</v>
      </c>
      <c r="I2" t="s">
        <v>44</v>
      </c>
      <c r="J2" t="s">
        <v>0</v>
      </c>
      <c r="K2" t="s">
        <v>45</v>
      </c>
    </row>
    <row r="3" spans="1:14" ht="29" x14ac:dyDescent="0.35">
      <c r="C3" s="9" t="s">
        <v>38</v>
      </c>
      <c r="D3" s="9" t="s">
        <v>21</v>
      </c>
      <c r="E3" s="9" t="s">
        <v>46</v>
      </c>
      <c r="F3" s="9"/>
      <c r="H3" t="s">
        <v>47</v>
      </c>
      <c r="I3" s="1" t="s">
        <v>7</v>
      </c>
      <c r="J3" s="4">
        <v>1.5</v>
      </c>
    </row>
    <row r="4" spans="1:14" ht="29" x14ac:dyDescent="0.35">
      <c r="A4" s="59" t="s">
        <v>40</v>
      </c>
      <c r="B4" s="9" t="s">
        <v>41</v>
      </c>
      <c r="C4" s="9">
        <v>0</v>
      </c>
      <c r="D4" s="9">
        <v>0</v>
      </c>
      <c r="E4" s="9">
        <v>0</v>
      </c>
      <c r="F4" s="9"/>
      <c r="H4" t="s">
        <v>43</v>
      </c>
      <c r="I4" s="1" t="s">
        <v>8</v>
      </c>
      <c r="J4" s="4">
        <v>1</v>
      </c>
      <c r="N4" s="3" t="s">
        <v>16</v>
      </c>
    </row>
    <row r="5" spans="1:14" x14ac:dyDescent="0.35">
      <c r="A5" s="59"/>
      <c r="B5" s="9" t="s">
        <v>48</v>
      </c>
      <c r="C5" s="9">
        <v>0</v>
      </c>
      <c r="D5" s="9">
        <v>2</v>
      </c>
      <c r="E5" s="9">
        <v>4</v>
      </c>
      <c r="F5" s="9"/>
      <c r="H5" t="s">
        <v>42</v>
      </c>
      <c r="I5" s="1" t="s">
        <v>9</v>
      </c>
      <c r="J5" s="4">
        <v>0.5</v>
      </c>
      <c r="N5" s="1" t="s">
        <v>24</v>
      </c>
    </row>
    <row r="6" spans="1:14" ht="29" x14ac:dyDescent="0.35">
      <c r="A6" t="s">
        <v>47</v>
      </c>
      <c r="B6" s="1" t="s">
        <v>7</v>
      </c>
      <c r="C6" s="4">
        <v>1.5</v>
      </c>
      <c r="D6">
        <f>$C6*D$5</f>
        <v>3</v>
      </c>
      <c r="E6">
        <f t="shared" ref="E6:E9" si="0">$C6*E$5</f>
        <v>6</v>
      </c>
      <c r="H6" t="s">
        <v>39</v>
      </c>
      <c r="I6" s="1" t="s">
        <v>4</v>
      </c>
      <c r="J6" s="4">
        <v>0</v>
      </c>
      <c r="N6" s="3" t="s">
        <v>18</v>
      </c>
    </row>
    <row r="7" spans="1:14" x14ac:dyDescent="0.35">
      <c r="A7" t="s">
        <v>43</v>
      </c>
      <c r="B7" s="1" t="s">
        <v>8</v>
      </c>
      <c r="C7" s="4">
        <v>1</v>
      </c>
      <c r="D7">
        <f t="shared" ref="D7:D9" si="1">$C7*D$5</f>
        <v>2</v>
      </c>
      <c r="E7">
        <f t="shared" si="0"/>
        <v>4</v>
      </c>
      <c r="N7" s="3" t="s">
        <v>3</v>
      </c>
    </row>
    <row r="8" spans="1:14" x14ac:dyDescent="0.35">
      <c r="A8" t="s">
        <v>42</v>
      </c>
      <c r="B8" s="1" t="s">
        <v>9</v>
      </c>
      <c r="C8" s="4">
        <v>0.5</v>
      </c>
      <c r="D8">
        <f t="shared" si="1"/>
        <v>1</v>
      </c>
      <c r="E8">
        <f t="shared" si="0"/>
        <v>2</v>
      </c>
      <c r="N8" s="3" t="s">
        <v>15</v>
      </c>
    </row>
    <row r="9" spans="1:14" x14ac:dyDescent="0.35">
      <c r="A9" t="s">
        <v>39</v>
      </c>
      <c r="B9" s="1" t="s">
        <v>4</v>
      </c>
      <c r="C9" s="4">
        <v>0</v>
      </c>
      <c r="D9">
        <f t="shared" si="1"/>
        <v>0</v>
      </c>
      <c r="E9">
        <f t="shared" si="0"/>
        <v>0</v>
      </c>
      <c r="N9" s="1" t="s">
        <v>17</v>
      </c>
    </row>
    <row r="10" spans="1:14" x14ac:dyDescent="0.35">
      <c r="N10" s="1" t="s">
        <v>19</v>
      </c>
    </row>
    <row r="11" spans="1:14" x14ac:dyDescent="0.35">
      <c r="L11" s="1"/>
    </row>
    <row r="12" spans="1:14" x14ac:dyDescent="0.35">
      <c r="A12" t="s">
        <v>70</v>
      </c>
      <c r="B12">
        <v>0</v>
      </c>
    </row>
    <row r="13" spans="1:14" x14ac:dyDescent="0.35">
      <c r="A13" t="s">
        <v>68</v>
      </c>
      <c r="B13">
        <v>4</v>
      </c>
      <c r="F13" s="8" t="s">
        <v>20</v>
      </c>
      <c r="H13" s="1" t="s">
        <v>62</v>
      </c>
      <c r="J13" s="8" t="s">
        <v>25</v>
      </c>
    </row>
    <row r="14" spans="1:14" x14ac:dyDescent="0.35">
      <c r="A14" t="s">
        <v>69</v>
      </c>
      <c r="B14">
        <v>2</v>
      </c>
      <c r="F14" s="6" t="s">
        <v>5</v>
      </c>
      <c r="H14" s="1" t="s">
        <v>60</v>
      </c>
      <c r="J14" s="6" t="s">
        <v>26</v>
      </c>
    </row>
    <row r="15" spans="1:14" ht="29" x14ac:dyDescent="0.35">
      <c r="A15" t="s">
        <v>71</v>
      </c>
      <c r="B15">
        <v>1</v>
      </c>
      <c r="F15" s="8" t="s">
        <v>21</v>
      </c>
      <c r="H15" s="2" t="s">
        <v>66</v>
      </c>
    </row>
    <row r="16" spans="1:14" ht="29" x14ac:dyDescent="0.35">
      <c r="A16" t="s">
        <v>49</v>
      </c>
      <c r="B16">
        <v>0</v>
      </c>
      <c r="H16" s="1" t="s">
        <v>61</v>
      </c>
    </row>
    <row r="17" spans="1:8" x14ac:dyDescent="0.35">
      <c r="H17" s="1" t="s">
        <v>64</v>
      </c>
    </row>
    <row r="18" spans="1:8" x14ac:dyDescent="0.35">
      <c r="H18" s="1" t="s">
        <v>63</v>
      </c>
    </row>
    <row r="19" spans="1:8" x14ac:dyDescent="0.35">
      <c r="H19" s="1" t="s">
        <v>59</v>
      </c>
    </row>
    <row r="20" spans="1:8" x14ac:dyDescent="0.35">
      <c r="A20" s="1" t="s">
        <v>12</v>
      </c>
      <c r="H20" s="1" t="s">
        <v>65</v>
      </c>
    </row>
    <row r="21" spans="1:8" x14ac:dyDescent="0.35">
      <c r="A21" s="1" t="s">
        <v>13</v>
      </c>
    </row>
    <row r="22" spans="1:8" x14ac:dyDescent="0.35">
      <c r="A22" s="1" t="s">
        <v>14</v>
      </c>
    </row>
    <row r="23" spans="1:8" ht="29" x14ac:dyDescent="0.35">
      <c r="A23" s="1" t="s">
        <v>22</v>
      </c>
    </row>
  </sheetData>
  <sheetProtection algorithmName="SHA-512" hashValue="5hMEqEDcuS3ctrEGm4VbMTKYKEiqkwIoCHcQFY9d1F7k26XUW6E8UBrGEM0KuOW+bQMkZFjZZftFzcCNQ6/fqw==" saltValue="Rjfxepcyoz2zYSVxT4HiXA==" spinCount="100000" sheet="1" objects="1" scenarios="1" selectLockedCells="1" selectUnlockedCells="1"/>
  <mergeCells count="2">
    <mergeCell ref="C2:F2"/>
    <mergeCell ref="A4:A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23"/>
  <sheetViews>
    <sheetView topLeftCell="A2" workbookViewId="0">
      <selection activeCell="N14" sqref="N14"/>
    </sheetView>
  </sheetViews>
  <sheetFormatPr defaultRowHeight="14.5" x14ac:dyDescent="0.35"/>
  <cols>
    <col min="1" max="1" width="17.90625" customWidth="1"/>
    <col min="2" max="2" width="14.453125" bestFit="1" customWidth="1"/>
    <col min="8" max="8" width="19.36328125" bestFit="1" customWidth="1"/>
    <col min="10" max="10" width="11.453125" customWidth="1"/>
    <col min="14" max="14" width="17.36328125" bestFit="1" customWidth="1"/>
  </cols>
  <sheetData>
    <row r="2" spans="1:14" x14ac:dyDescent="0.35">
      <c r="C2" s="60" t="s">
        <v>36</v>
      </c>
      <c r="D2" s="61"/>
      <c r="E2" s="61"/>
      <c r="F2" s="62"/>
      <c r="H2" t="s">
        <v>37</v>
      </c>
      <c r="I2" t="s">
        <v>44</v>
      </c>
      <c r="J2" t="s">
        <v>0</v>
      </c>
      <c r="K2" t="s">
        <v>45</v>
      </c>
    </row>
    <row r="3" spans="1:14" ht="29.4" customHeight="1" x14ac:dyDescent="0.35">
      <c r="C3" s="9" t="s">
        <v>38</v>
      </c>
      <c r="D3" s="9" t="s">
        <v>21</v>
      </c>
      <c r="E3" s="9" t="s">
        <v>46</v>
      </c>
      <c r="F3" s="9"/>
      <c r="H3" t="s">
        <v>47</v>
      </c>
      <c r="I3" t="s">
        <v>7</v>
      </c>
      <c r="J3">
        <v>1.5</v>
      </c>
    </row>
    <row r="4" spans="1:14" ht="26" customHeight="1" x14ac:dyDescent="0.35">
      <c r="A4" s="59" t="s">
        <v>40</v>
      </c>
      <c r="B4" s="9" t="s">
        <v>41</v>
      </c>
      <c r="C4" s="9">
        <v>0</v>
      </c>
      <c r="D4" s="9">
        <v>0</v>
      </c>
      <c r="E4" s="9">
        <v>0</v>
      </c>
      <c r="F4" s="9"/>
      <c r="H4" t="s">
        <v>43</v>
      </c>
      <c r="I4" t="s">
        <v>8</v>
      </c>
      <c r="J4">
        <v>1</v>
      </c>
      <c r="N4" t="s">
        <v>16</v>
      </c>
    </row>
    <row r="5" spans="1:14" ht="19.25" customHeight="1" x14ac:dyDescent="0.35">
      <c r="A5" s="59"/>
      <c r="B5" s="9" t="s">
        <v>48</v>
      </c>
      <c r="C5" s="9">
        <v>0</v>
      </c>
      <c r="D5" s="9">
        <v>2</v>
      </c>
      <c r="E5" s="9">
        <v>4</v>
      </c>
      <c r="F5" s="9"/>
      <c r="H5" t="s">
        <v>42</v>
      </c>
      <c r="I5" t="s">
        <v>9</v>
      </c>
      <c r="J5">
        <v>0.5</v>
      </c>
      <c r="N5" t="s">
        <v>24</v>
      </c>
    </row>
    <row r="6" spans="1:14" ht="29" customHeight="1" x14ac:dyDescent="0.35">
      <c r="A6" t="s">
        <v>47</v>
      </c>
      <c r="B6" t="s">
        <v>7</v>
      </c>
      <c r="C6">
        <v>1.5</v>
      </c>
      <c r="D6">
        <v>3</v>
      </c>
      <c r="E6">
        <v>6</v>
      </c>
      <c r="H6" t="s">
        <v>39</v>
      </c>
      <c r="I6" t="s">
        <v>4</v>
      </c>
      <c r="J6">
        <v>0</v>
      </c>
      <c r="N6" t="s">
        <v>18</v>
      </c>
    </row>
    <row r="7" spans="1:14" x14ac:dyDescent="0.35">
      <c r="A7" t="s">
        <v>43</v>
      </c>
      <c r="B7" t="s">
        <v>8</v>
      </c>
      <c r="C7">
        <v>1</v>
      </c>
      <c r="D7">
        <v>2</v>
      </c>
      <c r="E7">
        <v>4</v>
      </c>
      <c r="N7" t="s">
        <v>3</v>
      </c>
    </row>
    <row r="8" spans="1:14" x14ac:dyDescent="0.35">
      <c r="A8" t="s">
        <v>42</v>
      </c>
      <c r="B8" t="s">
        <v>9</v>
      </c>
      <c r="C8">
        <v>0.5</v>
      </c>
      <c r="D8">
        <v>1</v>
      </c>
      <c r="E8">
        <v>2</v>
      </c>
      <c r="N8" t="s">
        <v>15</v>
      </c>
    </row>
    <row r="9" spans="1:14" x14ac:dyDescent="0.35">
      <c r="A9" t="s">
        <v>39</v>
      </c>
      <c r="B9" t="s">
        <v>4</v>
      </c>
      <c r="C9">
        <v>0</v>
      </c>
      <c r="D9">
        <v>0</v>
      </c>
      <c r="E9">
        <v>0</v>
      </c>
      <c r="N9" t="s">
        <v>17</v>
      </c>
    </row>
    <row r="10" spans="1:14" x14ac:dyDescent="0.35">
      <c r="N10" t="s">
        <v>19</v>
      </c>
    </row>
    <row r="12" spans="1:14" x14ac:dyDescent="0.35">
      <c r="A12" t="s">
        <v>70</v>
      </c>
      <c r="B12">
        <v>0</v>
      </c>
    </row>
    <row r="13" spans="1:14" x14ac:dyDescent="0.35">
      <c r="A13" t="s">
        <v>68</v>
      </c>
      <c r="B13">
        <v>4</v>
      </c>
      <c r="F13" t="s">
        <v>20</v>
      </c>
      <c r="H13" s="1" t="s">
        <v>62</v>
      </c>
      <c r="J13" t="s">
        <v>25</v>
      </c>
    </row>
    <row r="14" spans="1:14" x14ac:dyDescent="0.35">
      <c r="A14" t="s">
        <v>69</v>
      </c>
      <c r="B14">
        <v>2</v>
      </c>
      <c r="F14" t="s">
        <v>5</v>
      </c>
      <c r="H14" s="1" t="s">
        <v>60</v>
      </c>
      <c r="J14" t="s">
        <v>26</v>
      </c>
    </row>
    <row r="15" spans="1:14" ht="43.5" x14ac:dyDescent="0.35">
      <c r="A15" t="s">
        <v>71</v>
      </c>
      <c r="B15">
        <v>1</v>
      </c>
      <c r="F15" t="s">
        <v>21</v>
      </c>
      <c r="H15" s="2" t="s">
        <v>66</v>
      </c>
      <c r="J15" s="1" t="s">
        <v>113</v>
      </c>
    </row>
    <row r="16" spans="1:14" ht="36.65" customHeight="1" x14ac:dyDescent="0.35">
      <c r="A16" t="s">
        <v>49</v>
      </c>
      <c r="B16">
        <v>0</v>
      </c>
      <c r="H16" s="1" t="s">
        <v>61</v>
      </c>
    </row>
    <row r="17" spans="1:8" x14ac:dyDescent="0.35">
      <c r="H17" s="1" t="s">
        <v>64</v>
      </c>
    </row>
    <row r="18" spans="1:8" x14ac:dyDescent="0.35">
      <c r="H18" s="1" t="s">
        <v>63</v>
      </c>
    </row>
    <row r="19" spans="1:8" x14ac:dyDescent="0.35">
      <c r="H19" s="1" t="s">
        <v>59</v>
      </c>
    </row>
    <row r="20" spans="1:8" x14ac:dyDescent="0.35">
      <c r="A20" t="s">
        <v>12</v>
      </c>
      <c r="H20" s="1" t="s">
        <v>112</v>
      </c>
    </row>
    <row r="21" spans="1:8" x14ac:dyDescent="0.35">
      <c r="A21" t="s">
        <v>13</v>
      </c>
    </row>
    <row r="22" spans="1:8" x14ac:dyDescent="0.35">
      <c r="A22" t="s">
        <v>14</v>
      </c>
    </row>
    <row r="23" spans="1:8" x14ac:dyDescent="0.35">
      <c r="A23" t="s">
        <v>22</v>
      </c>
    </row>
  </sheetData>
  <sheetProtection algorithmName="SHA-512" hashValue="uKbErPf+I3kBtmFHTjLcVc7fuU4YNTaiN146d/fK7/KORlLCZIBHEUIg+XM5oCpjAYFcmGofhs9dqWUtA7WfxA==" saltValue="1ItiSt1YjE/a2Wk4c70j8g==" spinCount="100000" sheet="1" objects="1" scenarios="1"/>
  <mergeCells count="2">
    <mergeCell ref="C2:F2"/>
    <mergeCell ref="A4:A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y l G N U j o k A 0 a k A A A A 9 Q A A A B I A H A B D b 2 5 m a W c v U G F j a 2 F n Z S 5 4 b W w g o h g A K K A U A A A A A A A A A A A A A A A A A A A A A A A A A A A A h Y 9 B D o I w F E S v Q r q n r W i U k E 9 Z u J X E h G j c N q V C I 3 w M F M v d X H g k r y B G U X c u 5 8 1 b z N y v N 0 i G u v I u u u 1 M g z G Z U U 4 8 j a r J D R Y x 6 e 3 R D 0 k i Y C v V S R b a G 2 X s o q H L Y 1 J a e 4 4 Y c 8 5 R N 6 d N W 7 C A 8 x k 7 p J t M l b q W 5 C O b / 7 J v s L M S l S Y C 9 q 8 x I q D h i o a L J e X A J g a p w W 8 f j H O f 7 Q + E d V / Z v t V C o 7 / L g E 0 R 2 P u C e A B Q S w M E F A A C A A g A y l G N U 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M p R j V I o i k e 4 D g A A A B E A A A A T A B w A R m 9 y b X V s Y X M v U 2 V j d G l v b j E u b S C i G A A o o B Q A A A A A A A A A A A A A A A A A A A A A A A A A A A A r T k 0 u y c z P U w i G 0 I b W A F B L A Q I t A B Q A A g A I A M p R j V I 6 J A N G p A A A A P U A A A A S A A A A A A A A A A A A A A A A A A A A A A B D b 2 5 m a W c v U G F j a 2 F n Z S 5 4 b W x Q S w E C L Q A U A A I A C A D K U Y 1 S D 8 r p q 6 Q A A A D p A A A A E w A A A A A A A A A A A A A A A A D w A A A A W 0 N v b n R l b n R f V H l w Z X N d L n h t b F B L A Q I t A B Q A A g A I A M p R j V I 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A P D A 6 1 X D c S r g 5 s h 6 m 6 q f 8 A A A A A A I A A A A A A A N m A A D A A A A A E A A A A M C K F x u g l 9 B s + c f s + B J Z 9 v I A A A A A B I A A A K A A A A A Q A A A A O p Q 0 h Z 5 b D + M 6 5 W v B K E r Z L l A A A A A 2 T F o n J l V u G e H 7 v L r P M K 2 9 r o o Z J n W H J B D / s c h a s v i Y q D I w w J m 4 v J V X s C Y i F F M R n Z U n r 0 M f 5 n E K 8 P + Z 7 I 0 c p o 3 o P U t K e M k s 0 M Y X x N x o H i M L n R Q A A A B L M D 9 p u 7 e 0 6 A 2 i 3 X H t 7 + b j Q r o h R A = = < / D a t a M a s h u p > 
</file>

<file path=customXml/itemProps1.xml><?xml version="1.0" encoding="utf-8"?>
<ds:datastoreItem xmlns:ds="http://schemas.openxmlformats.org/officeDocument/2006/customXml" ds:itemID="{C117AC4B-C588-428B-9B42-0B4F5499C35A}">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Scoring Sheet</vt:lpstr>
      <vt:lpstr>Example Project</vt:lpstr>
      <vt:lpstr>Lookups</vt:lpstr>
      <vt:lpstr>Lookup2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dc:creator>
  <cp:lastModifiedBy>Kemp, Elizabeth</cp:lastModifiedBy>
  <cp:lastPrinted>2021-06-07T20:47:41Z</cp:lastPrinted>
  <dcterms:created xsi:type="dcterms:W3CDTF">2021-04-08T15:59:34Z</dcterms:created>
  <dcterms:modified xsi:type="dcterms:W3CDTF">2021-10-07T19:48:24Z</dcterms:modified>
</cp:coreProperties>
</file>