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6120" windowWidth="15456" windowHeight="5640"/>
  </bookViews>
  <sheets>
    <sheet name="Grants Master List" sheetId="5" r:id="rId1"/>
    <sheet name="1" sheetId="2" r:id="rId2"/>
  </sheets>
  <externalReferences>
    <externalReference r:id="rId3"/>
  </externalReferences>
  <definedNames>
    <definedName name="_xlnm.Print_Area" localSheetId="0">'Grants Master List'!$A$1:$X$291</definedName>
    <definedName name="_xlnm.Print_Titles" localSheetId="0">'Grants Master List'!$2:$2</definedName>
  </definedNames>
  <calcPr calcId="145621"/>
</workbook>
</file>

<file path=xl/calcChain.xml><?xml version="1.0" encoding="utf-8"?>
<calcChain xmlns="http://schemas.openxmlformats.org/spreadsheetml/2006/main">
  <c r="J25" i="5" l="1"/>
  <c r="J277" i="5"/>
  <c r="J270" i="5"/>
  <c r="J223" i="5"/>
  <c r="J264" i="5" s="1"/>
  <c r="J190" i="5"/>
  <c r="J182" i="5"/>
  <c r="J176" i="5"/>
  <c r="J174" i="5"/>
  <c r="J173" i="5"/>
  <c r="J133" i="5"/>
  <c r="X126" i="5"/>
  <c r="X124" i="5"/>
  <c r="X121" i="5"/>
  <c r="X119" i="5"/>
  <c r="X118" i="5"/>
  <c r="J71" i="5"/>
  <c r="J69" i="5"/>
  <c r="J46" i="5"/>
  <c r="J34" i="5"/>
  <c r="J288" i="5" l="1"/>
  <c r="J218" i="5"/>
  <c r="J114" i="5"/>
  <c r="J170" i="5"/>
  <c r="J290" i="5" l="1"/>
</calcChain>
</file>

<file path=xl/comments1.xml><?xml version="1.0" encoding="utf-8"?>
<comments xmlns="http://schemas.openxmlformats.org/spreadsheetml/2006/main">
  <authors>
    <author>O'Connor, Andrew</author>
  </authors>
  <commentList>
    <comment ref="M122" authorId="0">
      <text>
        <r>
          <rPr>
            <b/>
            <sz val="9"/>
            <color indexed="81"/>
            <rFont val="Tahoma"/>
            <family val="2"/>
          </rPr>
          <t>O'Connor, Andrew:</t>
        </r>
        <r>
          <rPr>
            <sz val="9"/>
            <color indexed="81"/>
            <rFont val="Tahoma"/>
            <family val="2"/>
          </rPr>
          <t xml:space="preserve">
Several PR's submitted over the course of 2 months.  This date was the original submittal</t>
        </r>
      </text>
    </comment>
    <comment ref="M228" authorId="0">
      <text>
        <r>
          <rPr>
            <b/>
            <sz val="9"/>
            <color indexed="81"/>
            <rFont val="Tahoma"/>
            <family val="2"/>
          </rPr>
          <t>O'Connor, Andrew:</t>
        </r>
        <r>
          <rPr>
            <sz val="9"/>
            <color indexed="81"/>
            <rFont val="Tahoma"/>
            <family val="2"/>
          </rPr>
          <t xml:space="preserve">
Several PR's were released for this project over the course of 2 months</t>
        </r>
      </text>
    </comment>
  </commentList>
</comments>
</file>

<file path=xl/comments2.xml><?xml version="1.0" encoding="utf-8"?>
<comments xmlns="http://schemas.openxmlformats.org/spreadsheetml/2006/main">
  <authors>
    <author>O'Connor, Andrew</author>
  </authors>
  <commentList>
    <comment ref="M58" authorId="0">
      <text>
        <r>
          <rPr>
            <b/>
            <sz val="9"/>
            <color indexed="81"/>
            <rFont val="Tahoma"/>
            <family val="2"/>
          </rPr>
          <t>O'Connor, Andrew:</t>
        </r>
        <r>
          <rPr>
            <sz val="9"/>
            <color indexed="81"/>
            <rFont val="Tahoma"/>
            <family val="2"/>
          </rPr>
          <t xml:space="preserve">
Several PR's submitted over the course of 2 months.  This date was the original submittal</t>
        </r>
      </text>
    </comment>
  </commentList>
</comments>
</file>

<file path=xl/sharedStrings.xml><?xml version="1.0" encoding="utf-8"?>
<sst xmlns="http://schemas.openxmlformats.org/spreadsheetml/2006/main" count="1104" uniqueCount="528">
  <si>
    <t>Region 1</t>
  </si>
  <si>
    <t>Count</t>
  </si>
  <si>
    <t>Grantee</t>
  </si>
  <si>
    <t>Project Name &amp; Description</t>
  </si>
  <si>
    <t>Grant Type</t>
  </si>
  <si>
    <t>Award Amount</t>
  </si>
  <si>
    <t>Date of Award</t>
  </si>
  <si>
    <t xml:space="preserve">Comments </t>
  </si>
  <si>
    <t>Summit County</t>
  </si>
  <si>
    <t>New Facility</t>
  </si>
  <si>
    <t>ARRA</t>
  </si>
  <si>
    <t>(Include date of last action)</t>
  </si>
  <si>
    <t>Black Hawk Transportation Authority</t>
  </si>
  <si>
    <t xml:space="preserve">Vehicle Replacement - 25' bus   </t>
  </si>
  <si>
    <t>FASTER</t>
  </si>
  <si>
    <t>NA</t>
  </si>
  <si>
    <t>In Contracting</t>
  </si>
  <si>
    <t>Breckenridge Free Ride Transit</t>
  </si>
  <si>
    <t>Digital radio upgrade with AVL implementation</t>
  </si>
  <si>
    <t xml:space="preserve"> </t>
  </si>
  <si>
    <t>Mid-life refurbishment/ overhaul of transit coach</t>
  </si>
  <si>
    <t>New 2,400 sq. ft. storage garage facility for 2 vehicles</t>
  </si>
  <si>
    <t>X</t>
  </si>
  <si>
    <t xml:space="preserve">CDOT Region 1 </t>
  </si>
  <si>
    <t>I-70 Mountain Corridor AGS Feasibility Study</t>
  </si>
  <si>
    <t>Per Leah award amount should be $1,830,000. (Request update from Project Manager)</t>
  </si>
  <si>
    <t>Gilpin County Connector Service</t>
  </si>
  <si>
    <t xml:space="preserve">Purchase 16-passenger bus </t>
  </si>
  <si>
    <t>RTD</t>
  </si>
  <si>
    <t xml:space="preserve">US 285 Park and Ride relocation &amp; replacement </t>
  </si>
  <si>
    <t xml:space="preserve"> (Request update from Project Manager)</t>
  </si>
  <si>
    <t>Summit Stage Transit</t>
  </si>
  <si>
    <t xml:space="preserve">Mid-life Rehabilitation of 40-ft Transit Coach </t>
  </si>
  <si>
    <t>Rehabilitation of Transit Coach (#544)</t>
  </si>
  <si>
    <t>Adams County Community Development</t>
  </si>
  <si>
    <t>Local Coordinating Council Facilitation and Technical Assistance</t>
  </si>
  <si>
    <t>SCC/LCC</t>
  </si>
  <si>
    <t>Jefferson County Department of Human Services</t>
  </si>
  <si>
    <t>Total</t>
  </si>
  <si>
    <t>Region 2</t>
  </si>
  <si>
    <t>Bent County Health Care Ctr.</t>
  </si>
  <si>
    <t>Purchase 11-passenger van</t>
  </si>
  <si>
    <t>CDOT R2</t>
  </si>
  <si>
    <t xml:space="preserve">North Pueblo Regional PnR - Parking for 40 vehicles at I-25 Exit 108 at Purcell </t>
  </si>
  <si>
    <t xml:space="preserve">Purchase of 3 buses </t>
  </si>
  <si>
    <t>Kiowa County</t>
  </si>
  <si>
    <t>Purchase 12-Passenger van</t>
  </si>
  <si>
    <t xml:space="preserve">Construct La Junta Amtrak Station "Front Porch," intercity bus parking &amp; bus pullout.  </t>
  </si>
  <si>
    <t xml:space="preserve">Lamar Transit Center - construct passenger waiting area/bathrooms </t>
  </si>
  <si>
    <t>Mountain Metro Transit - Colorado Springs</t>
  </si>
  <si>
    <t>FREX Annual Capital Preventative Maint. Program - 2011</t>
  </si>
  <si>
    <t>Variable message signs for transfer sites - local match</t>
  </si>
  <si>
    <t>Purchase ADA paratransit fare boxes - local match</t>
  </si>
  <si>
    <t>ADA Para-transit Vehicle Replacement-local match</t>
  </si>
  <si>
    <t>Purchase &amp; install underground fuel tanks - local match</t>
  </si>
  <si>
    <t>Maintenance Facility Canopy Construction</t>
  </si>
  <si>
    <t>ADA Para-transit Vehicle Replacement</t>
  </si>
  <si>
    <t>Purchase interactive voice recording system - local match</t>
  </si>
  <si>
    <t>ADA paratransit vehicle storage lot - local match</t>
  </si>
  <si>
    <t>Bus storage canopy design - local match</t>
  </si>
  <si>
    <t>ADA paratransit wash bay, vault room - local match</t>
  </si>
  <si>
    <t>Downtown bus terminal renovations - local match</t>
  </si>
  <si>
    <t>MMT - Vanpool Veh. Replacement (34 Vans)</t>
  </si>
  <si>
    <t>MMT - Black Forest PnR Construction</t>
  </si>
  <si>
    <t>Pueblo Transit</t>
  </si>
  <si>
    <t>Purchase 1 trolley bus 2011</t>
  </si>
  <si>
    <t>Purchase 1 Trolley Bus</t>
  </si>
  <si>
    <t>Purchase 1 trolley bus 2010</t>
  </si>
  <si>
    <t>Bus terminal renovations to accommodate Greyhound</t>
  </si>
  <si>
    <t>(Request date of last action from Project Manager)</t>
  </si>
  <si>
    <t>Silver Key Senior Services, Inc &amp; PPACG</t>
  </si>
  <si>
    <t>Purchase and implementation of a software module &amp; related equipment to improve specialized transit services</t>
  </si>
  <si>
    <t>Snr Resource Dev. Agency Pueblo</t>
  </si>
  <si>
    <t>Purchase of 3 paratransit vehicles-local match</t>
  </si>
  <si>
    <t>SCCOG - Trinidad</t>
  </si>
  <si>
    <t>Trinidad Multimodal Facility Construction - 1,200 sq ft. building.</t>
  </si>
  <si>
    <t xml:space="preserve">Paving of bus lot </t>
  </si>
  <si>
    <t>Upper Arkansas Area COG</t>
  </si>
  <si>
    <t>Vehicle Purchase/Facility Improvements-UATS</t>
  </si>
  <si>
    <t>Arkansas Valley  CC</t>
  </si>
  <si>
    <t>2 ADA accessible minivans</t>
  </si>
  <si>
    <t>FTA - 5310</t>
  </si>
  <si>
    <t>5311 Capital is considered lower priority than Oper &amp; Admin</t>
  </si>
  <si>
    <t>Commonworks</t>
  </si>
  <si>
    <t>Vehicle Purchase</t>
  </si>
  <si>
    <t>5310 Capital is considered lower priority than Oper &amp; Admin</t>
  </si>
  <si>
    <t>Fountain Valley SC</t>
  </si>
  <si>
    <t>Goodwill Industries</t>
  </si>
  <si>
    <t>Las Animas Rehab</t>
  </si>
  <si>
    <t>Pikes Peak Area COG</t>
  </si>
  <si>
    <t>Driver Program</t>
  </si>
  <si>
    <t>Rocky Mt Health Care</t>
  </si>
  <si>
    <t>3 Vehicles Purchase</t>
  </si>
  <si>
    <t>2 Standard Minivans Purchase</t>
  </si>
  <si>
    <t>Community of Caring Foundation, Teller County</t>
  </si>
  <si>
    <t>Region 3</t>
  </si>
  <si>
    <t>Glenwood Springs</t>
  </si>
  <si>
    <t>Fair boxes</t>
  </si>
  <si>
    <t>Working on Scope development</t>
  </si>
  <si>
    <t>All Points</t>
  </si>
  <si>
    <t>Purchase buses and equipment</t>
  </si>
  <si>
    <t>Aspen (RFTA is Contracting)</t>
  </si>
  <si>
    <t>Purchase battery packs for four hybrid buses</t>
  </si>
  <si>
    <t>Avon</t>
  </si>
  <si>
    <t>Avon - Regional Transportation Operations Facility - Phase A (Site work)</t>
  </si>
  <si>
    <t>CDOT R3</t>
  </si>
  <si>
    <t>Wolcott PnR - Eagle County - 20 spaces - existing facility, drainage, paving, lighting</t>
  </si>
  <si>
    <t>Eagle County RTA</t>
  </si>
  <si>
    <t>ITS - Purchase Automated Counters</t>
  </si>
  <si>
    <t>Contract under Eagle County Review</t>
  </si>
  <si>
    <t>Grand Valley Transit</t>
  </si>
  <si>
    <t>Construction of CNG bus fueling facility</t>
  </si>
  <si>
    <t>The contract has been submitted to the agreements office</t>
  </si>
  <si>
    <t>Construction of 7 GVT bus stops along North Ave.</t>
  </si>
  <si>
    <t>Hinsdale County</t>
  </si>
  <si>
    <t>Purchase bus to serve seniors</t>
  </si>
  <si>
    <t>Contract sent to Hinsdale County for Review</t>
  </si>
  <si>
    <t>Lake County</t>
  </si>
  <si>
    <t>Construct Lake County PnR</t>
  </si>
  <si>
    <t>Mesa County</t>
  </si>
  <si>
    <t>Construct new GVT/Greyhound Station near I-70</t>
  </si>
  <si>
    <t>Moffat County</t>
  </si>
  <si>
    <t>Purchase 13-passenger Bus</t>
  </si>
  <si>
    <t>Contract sent to Moffat County for Review</t>
  </si>
  <si>
    <t>RFTA</t>
  </si>
  <si>
    <t>ITS - Interregional ITS purchase and coordination for Eagle, Lake, Garfield, and Pitkin Counties</t>
  </si>
  <si>
    <t>In contracting queue</t>
  </si>
  <si>
    <t>Steamboat Springs</t>
  </si>
  <si>
    <t>Transit center pavement &amp; Diesel/hybrid Bus</t>
  </si>
  <si>
    <t>Scope of work is under review</t>
  </si>
  <si>
    <t>I-70</t>
  </si>
  <si>
    <t>I-70 Mtn Transit Operating Plan</t>
  </si>
  <si>
    <t>Statewide</t>
  </si>
  <si>
    <t>Transit Faacility Inventory/Assessment</t>
  </si>
  <si>
    <t>In Scope Development, RFT expected Fall, 2011</t>
  </si>
  <si>
    <t>Purchase of 7 vehicles</t>
  </si>
  <si>
    <t>Para Transit scheduling software</t>
  </si>
  <si>
    <t>Grand County COA</t>
  </si>
  <si>
    <t>Minivan Purchase</t>
  </si>
  <si>
    <t>Web based terminals and dispatching upgrade</t>
  </si>
  <si>
    <t>Bus Shelter repair and Park n' Ride</t>
  </si>
  <si>
    <t>FTA - SGR</t>
  </si>
  <si>
    <t>Northwest Colorado Council of Governments</t>
  </si>
  <si>
    <t>Working on scope development</t>
  </si>
  <si>
    <t>Region 10 Economic Development Council</t>
  </si>
  <si>
    <t>Snowmass Village</t>
  </si>
  <si>
    <t>LED lights and high speed garage doors</t>
  </si>
  <si>
    <t>TIGGER II</t>
  </si>
  <si>
    <t>Contract is under review by AG and Controller</t>
  </si>
  <si>
    <t>Region 4</t>
  </si>
  <si>
    <t>14th &amp; Walnut Transit Center improvements</t>
  </si>
  <si>
    <t>Transit Stop Enhancements</t>
  </si>
  <si>
    <t>Boulder County</t>
  </si>
  <si>
    <t>SH119 Pedestrian Underpasses</t>
  </si>
  <si>
    <t>Bus stop improvement program</t>
  </si>
  <si>
    <t>CDOT R4</t>
  </si>
  <si>
    <t>US 85 PnR - Evans - new construction</t>
  </si>
  <si>
    <t>CDOT project- No IGA to process.  Scoping meeting held 7 June 2011. FIR anticipated Jan 2012. FOR estimated July 2012.</t>
  </si>
  <si>
    <t>US 85 PnR - Fort Lupton - new construction</t>
  </si>
  <si>
    <t>Bus Replacement</t>
  </si>
  <si>
    <t>Contract sent to Fort Collins for review</t>
  </si>
  <si>
    <t>Construct South Transit Center PnR</t>
  </si>
  <si>
    <t>GET Bus Stop Improvements</t>
  </si>
  <si>
    <t xml:space="preserve">Purchase bus </t>
  </si>
  <si>
    <t>Project awaiting a change review - Change from hybrid to traditional buses</t>
  </si>
  <si>
    <t>Facility Construction - Orchards Regional Transfer Center</t>
  </si>
  <si>
    <t>NECALG</t>
  </si>
  <si>
    <t>Purchase of vehicles for regional service</t>
  </si>
  <si>
    <t>Contract sent to NECALG for review</t>
  </si>
  <si>
    <t>Special Transit</t>
  </si>
  <si>
    <t>CNG-fueled, universal-design paratransit vehicles</t>
  </si>
  <si>
    <t>Contract sent to Special Trasit for review</t>
  </si>
  <si>
    <t>Weld County</t>
  </si>
  <si>
    <t>Vehicle purchase</t>
  </si>
  <si>
    <t>In negotiations with Weld about CNG conversion opportunities</t>
  </si>
  <si>
    <t>Elderhaus Adult Day</t>
  </si>
  <si>
    <t>Hardware and Software upgrade</t>
  </si>
  <si>
    <t>Purchase of 2 vehicles</t>
  </si>
  <si>
    <t>Purchase of 5 vehicles</t>
  </si>
  <si>
    <t>Vehicle Rehab</t>
  </si>
  <si>
    <t>2 Vehicle Purchases</t>
  </si>
  <si>
    <t>FTA - 5316</t>
  </si>
  <si>
    <t>5316 Capital is considered lower priority than Oper &amp; Admin</t>
  </si>
  <si>
    <t>Routematch software and equipment</t>
  </si>
  <si>
    <t>Region 5</t>
  </si>
  <si>
    <t>All Points Transit</t>
  </si>
  <si>
    <t>Purchase 10-passenger bus to serve Norwood</t>
  </si>
  <si>
    <t>Scope of work is currently under review.</t>
  </si>
  <si>
    <t>Archuleta County</t>
  </si>
  <si>
    <t>Purchase 21-passenger "green" bus</t>
  </si>
  <si>
    <t>CDOT R5</t>
  </si>
  <si>
    <t>SMART 160 Trail - Design/construct 10-ft. wide bike/ped trail from Durango Transit Center to Med Center - 1st Segment</t>
  </si>
  <si>
    <t>Capital Purchases for Durango Transit</t>
  </si>
  <si>
    <t>Capital purchases for Durango Transit 2011</t>
  </si>
  <si>
    <t>La Plata County</t>
  </si>
  <si>
    <t>Park-n-ride at US 160 and County Roads 222/223</t>
  </si>
  <si>
    <t>SUCAP</t>
  </si>
  <si>
    <t>SUCAP Bus</t>
  </si>
  <si>
    <t xml:space="preserve">Replace 37-passenger bus </t>
  </si>
  <si>
    <t>UAACOG</t>
  </si>
  <si>
    <t>Chaffee Shuttle Transit Center improvements</t>
  </si>
  <si>
    <t>Multimodal Plan</t>
  </si>
  <si>
    <t>Dolores County SS</t>
  </si>
  <si>
    <t>Montezuma Senior Services</t>
  </si>
  <si>
    <t>Neighbor to Neighbor</t>
  </si>
  <si>
    <t>ADA Accessible Minivan</t>
  </si>
  <si>
    <t>SCCOG</t>
  </si>
  <si>
    <t>Multimodal Center</t>
  </si>
  <si>
    <t>Region 9 Economic Development District</t>
  </si>
  <si>
    <t>Region 6</t>
  </si>
  <si>
    <t>Alameda/Santa Fe Drive Bike-Ped Bridge from RTD to Greyhound.</t>
  </si>
  <si>
    <t>Denver Public Works</t>
  </si>
  <si>
    <t>Denver B-Cycle Expansion For Transit Access</t>
  </si>
  <si>
    <t>RTD - US 36 Managed Lanes &amp; BRT Facilities (DRCOG TIP Local Match)</t>
  </si>
  <si>
    <t>Renovating historic DUS (systems and ADA) to accommodate Amtrak - after relocation</t>
  </si>
  <si>
    <t>104th PnR - replace 73-space PnR at 104th Ave/Wash with new PnR &amp; ped bridge at 104th/Colo at future N. Metro station</t>
  </si>
  <si>
    <t xml:space="preserve">Purchase 6 buses for Downtown Denver Circulator </t>
  </si>
  <si>
    <t>104th Ave park-n-Ride</t>
  </si>
  <si>
    <t>Seniors Resource Center (SRC)</t>
  </si>
  <si>
    <t>Purchase 3 vans and 2 autos - local match</t>
  </si>
  <si>
    <t>5310 Local Match Requirement for three 12-psgr Vans</t>
  </si>
  <si>
    <t xml:space="preserve">South I-25 Urban Corridor Transp. Mgmt. Assn. </t>
  </si>
  <si>
    <t>Light Rail Shelter Improvements (Orchard, Arapahoe, Dry Creek, County Line, Lincoln)</t>
  </si>
  <si>
    <t>Bus shelter replacements</t>
  </si>
  <si>
    <t>Vehicle Purchace</t>
  </si>
  <si>
    <t>Volunteer Driver program</t>
  </si>
  <si>
    <t>SUMMARY</t>
  </si>
  <si>
    <t>Grand Total</t>
  </si>
  <si>
    <t>Type II Standard Body-on-Chassis</t>
  </si>
  <si>
    <t>Type I Standard Body on- Chassis</t>
  </si>
  <si>
    <t>Amblicab (Pikes Peak Partnership)</t>
  </si>
  <si>
    <t>Replacement Diesel Standard Body on Chassis</t>
  </si>
  <si>
    <t>Narrow Body-on-Chassis</t>
  </si>
  <si>
    <t>Narrow Body on Chassis</t>
  </si>
  <si>
    <t>MV-1 CNG</t>
  </si>
  <si>
    <t>Rehab vehicle ID #40 - vin# 4143</t>
  </si>
  <si>
    <t>Rehab Vehicle ID#43 - vin# 7043</t>
  </si>
  <si>
    <t>Rehab Vehicle ID39 - vin# 4144</t>
  </si>
  <si>
    <t>Goodwill Industries, Inc.</t>
  </si>
  <si>
    <t>Replacement of Rolling Stock</t>
  </si>
  <si>
    <t>Type I Narrow Turtletop</t>
  </si>
  <si>
    <t>Silver Key Senior Services</t>
  </si>
  <si>
    <t>Standard BOC Bus - accessible</t>
  </si>
  <si>
    <t>Rocky Mountain Health Care Services</t>
  </si>
  <si>
    <t>Type II Standard BOC Accessible Bus</t>
  </si>
  <si>
    <t>7 Passenger Non-Accessible Minivan</t>
  </si>
  <si>
    <t>El Paso Fountain Valley Senior Citizens Program Inc.</t>
  </si>
  <si>
    <t>Accessible ADA Compliant Minivan</t>
  </si>
  <si>
    <t>Weld County Transportation</t>
  </si>
  <si>
    <t xml:space="preserve">Type II bus </t>
  </si>
  <si>
    <t>Senior Resoures Development Agency, Pueblo, Inc.</t>
  </si>
  <si>
    <t>Narrow Body Gas Type 1B 10 / 5 W/C</t>
  </si>
  <si>
    <t>Castle Rock Senior Center</t>
  </si>
  <si>
    <t>Capital request to replace two vehicles.</t>
  </si>
  <si>
    <t>Funding to replace two full time vehicles</t>
  </si>
  <si>
    <t>Seniors' Resource Center</t>
  </si>
  <si>
    <t>replace fleet vehicle at the end of service life</t>
  </si>
  <si>
    <t>replace fleet vehicle at end of service life</t>
  </si>
  <si>
    <t>Durango, City of</t>
  </si>
  <si>
    <t>TYPE II BUS REPLACEMENT</t>
  </si>
  <si>
    <t>East Central Council of Governments (ECCOG)</t>
  </si>
  <si>
    <t>w/c accessible narrow boc mini-bus</t>
  </si>
  <si>
    <t>w/c accessibe narrow boc mini-bus</t>
  </si>
  <si>
    <t>Type II bus</t>
  </si>
  <si>
    <t>Routt County COA</t>
  </si>
  <si>
    <t>replacement of current RRCOA van</t>
  </si>
  <si>
    <t>Jackson County Council on Aging</t>
  </si>
  <si>
    <t>Replace van for seniors transportation+</t>
  </si>
  <si>
    <t>Community Connections, Inc</t>
  </si>
  <si>
    <t xml:space="preserve">Light Duty Body on Chassis Vehicle </t>
  </si>
  <si>
    <t>CommonWorks - Colorado Springs</t>
  </si>
  <si>
    <t>Type IIB Standard BOC Front Lift bus</t>
  </si>
  <si>
    <t>Expansion Diesel Standard Body on Chassis</t>
  </si>
  <si>
    <t>Pikes Peak</t>
  </si>
  <si>
    <t>SRC</t>
  </si>
  <si>
    <t>Douglas County</t>
  </si>
  <si>
    <t>DRMAC</t>
  </si>
  <si>
    <t>Northwest COG</t>
  </si>
  <si>
    <t>NFR MPO</t>
  </si>
  <si>
    <t>5310 - MM</t>
  </si>
  <si>
    <t>5316 - MM</t>
  </si>
  <si>
    <t>26 Smartphones w/ bluetooth sets and PTT app fees</t>
  </si>
  <si>
    <t>GPS and MDT for vehicles</t>
  </si>
  <si>
    <t>5310 - Non-vehicle</t>
  </si>
  <si>
    <t>Dolores County Senior Services</t>
  </si>
  <si>
    <t>Gunnison Valley RTA</t>
  </si>
  <si>
    <t>Roaring Fork Transportation Authority</t>
  </si>
  <si>
    <t>Snowmass Village, Town of</t>
  </si>
  <si>
    <t>Seniors Resource Center</t>
  </si>
  <si>
    <t>Steamboat Springs, City of</t>
  </si>
  <si>
    <t>Mountain Express</t>
  </si>
  <si>
    <t>Grand Valley MPO</t>
  </si>
  <si>
    <t xml:space="preserve">Glenwood Springs, City of </t>
  </si>
  <si>
    <t>Archuleta County Transportation</t>
  </si>
  <si>
    <t>Breckenridge, Town of</t>
  </si>
  <si>
    <t>Mountain Village, Town of</t>
  </si>
  <si>
    <t xml:space="preserve">La Junta, City of </t>
  </si>
  <si>
    <t>East Central COG</t>
  </si>
  <si>
    <t>Routt County</t>
  </si>
  <si>
    <t>5316 - Planning</t>
  </si>
  <si>
    <t>SRDA, Pueblo</t>
  </si>
  <si>
    <t>5311 - ARRA</t>
  </si>
  <si>
    <t>5317 - MM</t>
  </si>
  <si>
    <t>Longmont Taxi</t>
  </si>
  <si>
    <t>Hybrid Vehicles</t>
  </si>
  <si>
    <t>Longmont Housing Auth</t>
  </si>
  <si>
    <t>Volunteer Driver Program</t>
  </si>
  <si>
    <t>Routematch software</t>
  </si>
  <si>
    <t>Longmont on Demand</t>
  </si>
  <si>
    <t>Mobility Services</t>
  </si>
  <si>
    <t>Award Year</t>
  </si>
  <si>
    <t>SGR</t>
  </si>
  <si>
    <t>Livability</t>
  </si>
  <si>
    <t>Summit Stage</t>
  </si>
  <si>
    <t>PR Approved (Business Office)</t>
  </si>
  <si>
    <t>PR Release Date (DTR)</t>
  </si>
  <si>
    <t>PO Created (Contracting)</t>
  </si>
  <si>
    <t>Contract Sent to Agency (Contracting)</t>
  </si>
  <si>
    <t>Contract Receive from Agency (GM)</t>
  </si>
  <si>
    <t>Contract sent to DTR Director (Contracting)</t>
  </si>
  <si>
    <t>Contract back from DTR Director (Contracting)</t>
  </si>
  <si>
    <t>Contract to AG Office (Contracting)</t>
  </si>
  <si>
    <t>Contract Back from Controller (Contracting)</t>
  </si>
  <si>
    <t>Contract sent to Grantee w/ NTP (Contracting)</t>
  </si>
  <si>
    <t>Community of Caring</t>
  </si>
  <si>
    <t>Loveland, City of</t>
  </si>
  <si>
    <r>
      <t xml:space="preserve">Working on scope development </t>
    </r>
    <r>
      <rPr>
        <sz val="11"/>
        <color rgb="FFFF0000"/>
        <rFont val="Arial"/>
        <family val="2"/>
      </rPr>
      <t>(Include date of last action)</t>
    </r>
  </si>
  <si>
    <r>
      <t xml:space="preserve">Coordinating with Pueblo Public Works for agreement on maintenance. </t>
    </r>
    <r>
      <rPr>
        <sz val="11"/>
        <color rgb="FFFF0000"/>
        <rFont val="Arial"/>
        <family val="2"/>
      </rPr>
      <t>(Include date of last action)</t>
    </r>
  </si>
  <si>
    <r>
      <t xml:space="preserve">Project initiated in SAP.  Meeting with La Junta on 7-11 to complete form 1243 </t>
    </r>
    <r>
      <rPr>
        <sz val="11"/>
        <color rgb="FFFF0000"/>
        <rFont val="Arial"/>
        <family val="2"/>
      </rPr>
      <t>(Include date of last action)</t>
    </r>
  </si>
  <si>
    <r>
      <t xml:space="preserve">Project initiated in SAP.  Meeting with Lamar on 7-11 to complete form 1243  </t>
    </r>
    <r>
      <rPr>
        <sz val="11"/>
        <color rgb="FFFF0000"/>
        <rFont val="Arial"/>
        <family val="2"/>
      </rPr>
      <t>(Include date of last action)</t>
    </r>
  </si>
  <si>
    <r>
      <t xml:space="preserve">Region 2 Business Office has sent all information to Agreements to process IGA's. Project is set up. </t>
    </r>
    <r>
      <rPr>
        <sz val="11"/>
        <color rgb="FFFF0000"/>
        <rFont val="Arial"/>
        <family val="2"/>
      </rPr>
      <t>(Include date of last action)</t>
    </r>
  </si>
  <si>
    <r>
      <t xml:space="preserve">Categorical exclusion in progress. </t>
    </r>
    <r>
      <rPr>
        <sz val="11"/>
        <color rgb="FFFF0000"/>
        <rFont val="Arial"/>
        <family val="2"/>
      </rPr>
      <t>(Request date of last action from Project Manager)</t>
    </r>
  </si>
  <si>
    <r>
      <t>SCC has approved; Tom is reevaluating.</t>
    </r>
    <r>
      <rPr>
        <sz val="11"/>
        <color rgb="FFFF0000"/>
        <rFont val="Arial"/>
        <family val="2"/>
      </rPr>
      <t xml:space="preserve"> (Include date of last action)</t>
    </r>
  </si>
  <si>
    <r>
      <t xml:space="preserve">Scope of work in development, RFP expected Fall, 2011 </t>
    </r>
    <r>
      <rPr>
        <sz val="11"/>
        <color rgb="FFFF0000"/>
        <rFont val="Arial"/>
        <family val="2"/>
      </rPr>
      <t>(Include date of last action)</t>
    </r>
  </si>
  <si>
    <r>
      <t xml:space="preserve">IGA could not be processed until after 1 July 2011 </t>
    </r>
    <r>
      <rPr>
        <sz val="11"/>
        <color rgb="FFFF0000"/>
        <rFont val="Arial"/>
        <family val="2"/>
      </rPr>
      <t>(Request date of last action from Project Manager)</t>
    </r>
  </si>
  <si>
    <r>
      <t>Drafting RFP for publication.</t>
    </r>
    <r>
      <rPr>
        <sz val="11"/>
        <color rgb="FFFF0000"/>
        <rFont val="Arial"/>
        <family val="2"/>
      </rPr>
      <t xml:space="preserve"> (Include date of last action)</t>
    </r>
  </si>
  <si>
    <r>
      <t xml:space="preserve">Conducting scoping review meetings between CDOT R5 and local agencies. </t>
    </r>
    <r>
      <rPr>
        <sz val="11"/>
        <color rgb="FFFF0000"/>
        <rFont val="Arial"/>
        <family val="2"/>
      </rPr>
      <t>(Include date of last action)</t>
    </r>
  </si>
  <si>
    <r>
      <t xml:space="preserve">Durango is working on changes in the scope to add analysis. </t>
    </r>
    <r>
      <rPr>
        <sz val="11"/>
        <color rgb="FFFF0000"/>
        <rFont val="Arial"/>
        <family val="2"/>
      </rPr>
      <t>(Include date of last action)</t>
    </r>
  </si>
  <si>
    <r>
      <t xml:space="preserve">scope development </t>
    </r>
    <r>
      <rPr>
        <sz val="11"/>
        <color rgb="FFFF0000"/>
        <rFont val="Arial"/>
        <family val="2"/>
      </rPr>
      <t>(Include date of last action)</t>
    </r>
  </si>
  <si>
    <r>
      <t xml:space="preserve">Greyhound, Denver and RTD are still negotiating the location.  Project is not certain at this point. </t>
    </r>
    <r>
      <rPr>
        <sz val="11"/>
        <color rgb="FFFF0000"/>
        <rFont val="Arial"/>
        <family val="2"/>
      </rPr>
      <t>(Include date of last action)</t>
    </r>
  </si>
  <si>
    <r>
      <t xml:space="preserve">Working on Scope </t>
    </r>
    <r>
      <rPr>
        <sz val="11"/>
        <color rgb="FFFF0000"/>
        <rFont val="Arial"/>
        <family val="2"/>
      </rPr>
      <t>(Include date of last action)</t>
    </r>
  </si>
  <si>
    <r>
      <t>Awaiting larger US36 corridor financial package</t>
    </r>
    <r>
      <rPr>
        <sz val="11"/>
        <color rgb="FFFF0000"/>
        <rFont val="Arial"/>
        <family val="2"/>
      </rPr>
      <t xml:space="preserve"> (Include date of last action)</t>
    </r>
  </si>
  <si>
    <r>
      <t xml:space="preserve">IGA nearing completion </t>
    </r>
    <r>
      <rPr>
        <sz val="11"/>
        <color rgb="FFFF0000"/>
        <rFont val="Arial"/>
        <family val="2"/>
      </rPr>
      <t>(Include date of last action)</t>
    </r>
  </si>
  <si>
    <r>
      <t xml:space="preserve">In contact with and waiting for response from RTD </t>
    </r>
    <r>
      <rPr>
        <sz val="11"/>
        <color rgb="FFFF0000"/>
        <rFont val="Arial"/>
        <family val="2"/>
      </rPr>
      <t>(Include date of last action)</t>
    </r>
  </si>
  <si>
    <r>
      <t xml:space="preserve">Scoping has been held, IGA in process </t>
    </r>
    <r>
      <rPr>
        <sz val="11"/>
        <color rgb="FFFF0000"/>
        <rFont val="Arial"/>
        <family val="2"/>
      </rPr>
      <t>(Include date of last action)</t>
    </r>
  </si>
  <si>
    <t>WBS #</t>
  </si>
  <si>
    <t>PO #</t>
  </si>
  <si>
    <t>Contract #</t>
  </si>
  <si>
    <t>Vendor #</t>
  </si>
  <si>
    <t xml:space="preserve">SOW Received from Agency </t>
  </si>
  <si>
    <t>Contract Expiration Date</t>
  </si>
  <si>
    <t>Cheyenne Wells, Town of</t>
  </si>
  <si>
    <t>La Junta, City of</t>
  </si>
  <si>
    <t xml:space="preserve">Lamar, City of </t>
  </si>
  <si>
    <t xml:space="preserve">Fountain, City of </t>
  </si>
  <si>
    <t>Boulder, City of</t>
  </si>
  <si>
    <t>Fort Collins, City of</t>
  </si>
  <si>
    <t>Greeley, City of</t>
  </si>
  <si>
    <t>Telluride, City of</t>
  </si>
  <si>
    <t>Denver, City of</t>
  </si>
  <si>
    <t>Wheatridge, City of</t>
  </si>
  <si>
    <t>2011-2012</t>
  </si>
  <si>
    <t xml:space="preserve">2011 </t>
  </si>
  <si>
    <t>18517.10.50</t>
  </si>
  <si>
    <t>18513.10.50</t>
  </si>
  <si>
    <t>18487.10.50</t>
  </si>
  <si>
    <t>18507.10.50</t>
  </si>
  <si>
    <t>18501.10.50</t>
  </si>
  <si>
    <t>18503.10.50</t>
  </si>
  <si>
    <t>18504.10.50</t>
  </si>
  <si>
    <t>18502.10.50</t>
  </si>
  <si>
    <t>18500.10.50</t>
  </si>
  <si>
    <t>2010-12</t>
  </si>
  <si>
    <t>18505.10.50</t>
  </si>
  <si>
    <t>18484.10.50</t>
  </si>
  <si>
    <t>18485.10.50</t>
  </si>
  <si>
    <t xml:space="preserve">18486.10.50 </t>
  </si>
  <si>
    <t>18496.10.50</t>
  </si>
  <si>
    <t>18498.10.50</t>
  </si>
  <si>
    <t>6/14/11-UAACOG rescinded this request; approved 6/14/11.</t>
  </si>
  <si>
    <t>18512.10.50</t>
  </si>
  <si>
    <t>10/21/11-SOW negotiation based on requested amendment.</t>
  </si>
  <si>
    <t>10/11/11-SOW negotiation based on requested amendment.</t>
  </si>
  <si>
    <t>18510.10.50</t>
  </si>
  <si>
    <t>18509.10.50</t>
  </si>
  <si>
    <t>18493.10.50</t>
  </si>
  <si>
    <t>5309 Livability</t>
  </si>
  <si>
    <t>Capital/Mobility Management</t>
  </si>
  <si>
    <t>Nonurbanized Area</t>
  </si>
  <si>
    <t>Capital, Lift</t>
  </si>
  <si>
    <t>Operating</t>
  </si>
  <si>
    <t>Intercity Bus</t>
  </si>
  <si>
    <t>5311(f)</t>
  </si>
  <si>
    <t>SCC/LCC (5311 State Admin)</t>
  </si>
  <si>
    <t>Prowers County</t>
  </si>
  <si>
    <t>Planning</t>
  </si>
  <si>
    <t>Black Hills Stage Line</t>
  </si>
  <si>
    <t>Prestige Bus Lines</t>
  </si>
  <si>
    <t>UNAUTH PURCHASE</t>
  </si>
  <si>
    <t>Administrative (for Planning)</t>
  </si>
  <si>
    <t>Nonurbanized Area (Category B)</t>
  </si>
  <si>
    <t>CO-80-DB17.SCOG</t>
  </si>
  <si>
    <t>CO-16-0038.PPCG</t>
  </si>
  <si>
    <t>10-HTD-15551</t>
  </si>
  <si>
    <t>10-HTD-15448</t>
  </si>
  <si>
    <t>CO-86-0001.SCOG</t>
  </si>
  <si>
    <t>10-HTD-14045</t>
  </si>
  <si>
    <t>CO-18-X029.LJUN</t>
  </si>
  <si>
    <t>10-HTD-08906</t>
  </si>
  <si>
    <t>CO-18-X029.PROW</t>
  </si>
  <si>
    <t>10-HTD-08950</t>
  </si>
  <si>
    <t>CO-18-X029.SCOG</t>
  </si>
  <si>
    <t>10-HTD-08943</t>
  </si>
  <si>
    <t>CO-18-X029.SRDA</t>
  </si>
  <si>
    <t>10-HTD-08957</t>
  </si>
  <si>
    <t>CO-18-X029.UACG</t>
  </si>
  <si>
    <t>10-HTD-09056</t>
  </si>
  <si>
    <t>CO-18-4029.BHSL</t>
  </si>
  <si>
    <t>10-HTD-09404</t>
  </si>
  <si>
    <t>CO-4029.PRES</t>
  </si>
  <si>
    <t>11-HTD-23598</t>
  </si>
  <si>
    <t>CO-37-3031.CARE</t>
  </si>
  <si>
    <t>10-HTD-09405</t>
  </si>
  <si>
    <t>CO-37-4031.SCOG</t>
  </si>
  <si>
    <t>10-HTD-09408</t>
  </si>
  <si>
    <t>CO-57-4003.SCOG</t>
  </si>
  <si>
    <t>10-HTD-09196</t>
  </si>
  <si>
    <t>CO-57-4003.SRDA</t>
  </si>
  <si>
    <t>10-HTD-09778</t>
  </si>
  <si>
    <t>Replace one diesel bus</t>
  </si>
  <si>
    <t>bus replacements</t>
  </si>
  <si>
    <t>Asset management system</t>
  </si>
  <si>
    <t>Replace 2 buses, rehab 6 buses</t>
  </si>
  <si>
    <t>ARRA-Capital; software</t>
  </si>
  <si>
    <t>ARRA-Operating</t>
  </si>
  <si>
    <t>ARRA; Trinidad Station design work</t>
  </si>
  <si>
    <t>10-HTD-34633</t>
  </si>
  <si>
    <t>Transit Service Expansion Plan</t>
  </si>
  <si>
    <t>Fremont County Transit Feasibility Study</t>
  </si>
  <si>
    <t>CO-80-DB17.UACG</t>
  </si>
  <si>
    <t>10-HTD-11462</t>
  </si>
  <si>
    <t>CO-80-DB18.DURA</t>
  </si>
  <si>
    <t>11-HTD-32167</t>
  </si>
  <si>
    <t>Transit Service Expansion Feasibility Study</t>
  </si>
  <si>
    <t>CO-18-DB18.NEIG</t>
  </si>
  <si>
    <t>10-HTD-11461</t>
  </si>
  <si>
    <t>CO-18-0027.DURA</t>
  </si>
  <si>
    <t>10-HTD-18347</t>
  </si>
  <si>
    <t>10-HTD-13619</t>
  </si>
  <si>
    <t>CO-86-0001.SCAP</t>
  </si>
  <si>
    <t>C)-86-4001.SCAP</t>
  </si>
  <si>
    <t>10-HTD-13503</t>
  </si>
  <si>
    <t>CO-18-X029.ARCH</t>
  </si>
  <si>
    <t>10-HTD-08903</t>
  </si>
  <si>
    <t>CO-18-X029.DOLO</t>
  </si>
  <si>
    <t>11-HTD-32140</t>
  </si>
  <si>
    <t>C)-18-X029.DURA</t>
  </si>
  <si>
    <t>10-HTD-08904</t>
  </si>
  <si>
    <t>CO-18-X029.MZUM</t>
  </si>
  <si>
    <t>10-HTD-08946</t>
  </si>
  <si>
    <t>CO-18-X029.NEIG</t>
  </si>
  <si>
    <t>11-HTD-24160</t>
  </si>
  <si>
    <t>CO-18-X029.SCAP</t>
  </si>
  <si>
    <t>11-HTD-28723</t>
  </si>
  <si>
    <t>CO-18-4029.NEIG</t>
  </si>
  <si>
    <t>11-HTD-24165</t>
  </si>
  <si>
    <t>ARRA-Capital; purchase 8 mobile radios</t>
  </si>
  <si>
    <t>10/12: PR 110330494</t>
  </si>
  <si>
    <t>10/12: PR 110330479</t>
  </si>
  <si>
    <t>CO-57-4004.SRDA</t>
  </si>
  <si>
    <t>CO-18-X031.LJUN</t>
  </si>
  <si>
    <t>CO-18-5031.PROW; 4029.PROW</t>
  </si>
  <si>
    <t>CO-18-X031.SCOG</t>
  </si>
  <si>
    <t>CO-18-X031.SRDA</t>
  </si>
  <si>
    <t>CO-18-X031.UACG</t>
  </si>
  <si>
    <t>CO-18-X031.ARCH</t>
  </si>
  <si>
    <t>CO-18-X031.DOLO</t>
  </si>
  <si>
    <t>CO-18-X031.DURA</t>
  </si>
  <si>
    <t>CO-37-4032.DURA</t>
  </si>
  <si>
    <t>10/12: PR 110330502</t>
  </si>
  <si>
    <t>CO-18-X031.MZUM</t>
  </si>
  <si>
    <t>CO-18-X031.NEIG</t>
  </si>
  <si>
    <t>CO-18-X031.SCAP</t>
  </si>
  <si>
    <t>10/12: PR 110330485</t>
  </si>
  <si>
    <t>CO-57-4003.SCAP</t>
  </si>
  <si>
    <t>Capital</t>
  </si>
  <si>
    <t>25th Street Bridge</t>
  </si>
  <si>
    <t>5309 SGR</t>
  </si>
  <si>
    <t>10/28/11: amendment to extend expiration and revise SOW for ACT MM.</t>
  </si>
  <si>
    <t>CO-18-4031.BHSL</t>
  </si>
  <si>
    <t>CO-18-4031.PRES</t>
  </si>
  <si>
    <t>11/7: PR 110335692</t>
  </si>
  <si>
    <t>11/7: PR 110335695</t>
  </si>
  <si>
    <t>CO-18-4031.NEIG</t>
  </si>
  <si>
    <t>11/7: PR 110335699</t>
  </si>
  <si>
    <t>11/7-PR # 110335745</t>
  </si>
  <si>
    <t>Execution date-11/8/11</t>
  </si>
  <si>
    <t>12-HTR-38337</t>
  </si>
  <si>
    <t>12-HTR-38013</t>
  </si>
  <si>
    <t>12-HTR-38012</t>
  </si>
  <si>
    <t>12-HTR-38343</t>
  </si>
  <si>
    <t>12-HTR-38002</t>
  </si>
  <si>
    <t>12-HTR-38004</t>
  </si>
  <si>
    <t>12-HTR-38006</t>
  </si>
  <si>
    <t>12-HTR-38008</t>
  </si>
  <si>
    <t>12-HTR-38340</t>
  </si>
  <si>
    <t>12-HTR-38014</t>
  </si>
  <si>
    <t>18514.10.50</t>
  </si>
  <si>
    <t>18490.10.50</t>
  </si>
  <si>
    <t>18480.10.50</t>
  </si>
  <si>
    <t>18488.10.50</t>
  </si>
  <si>
    <t>Provider has discontinued service</t>
  </si>
  <si>
    <t>18481.10.50</t>
  </si>
  <si>
    <t>11/15-PR 110337258</t>
  </si>
  <si>
    <t>10/27: signed UNAUTH PURCH form provided to Phil Caldwell; 11/10-under review by Bob</t>
  </si>
  <si>
    <t>11/10: Agreement sent to Agency for signature</t>
  </si>
  <si>
    <t>10/12: PR 110334089</t>
  </si>
  <si>
    <t>10/28: SOW discussions with DTR Staff and Agency</t>
  </si>
  <si>
    <t>10/26: request extension from Phil by email  to June 30, 2012.</t>
  </si>
  <si>
    <t>11/14: PR 110337023</t>
  </si>
  <si>
    <t>10/18/2011; Revised 11/23/11</t>
  </si>
  <si>
    <t>11/23/11: revised Agreement sent to agency for signature</t>
  </si>
  <si>
    <t>11/23/11: revised Agreement sent to agency for signature; per Tom's guidance, amend agreement to expire on 12/31/13.</t>
  </si>
  <si>
    <t>Intermodal Center construction</t>
  </si>
  <si>
    <t>Project linked with 2009 5311-ARRA for Intermodal Center design</t>
  </si>
  <si>
    <t>CO-18-4031.MVIL</t>
  </si>
  <si>
    <t>12-HTR-38827</t>
  </si>
  <si>
    <t>9/1/209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</si>
</sst>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m/d/yy;@"/>
    <numFmt numFmtId="166" formatCode="0_);[Red]\(0\)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Border="1" applyAlignment="1"/>
    <xf numFmtId="38" fontId="2" fillId="0" borderId="1" xfId="0" applyNumberFormat="1" applyFont="1" applyBorder="1" applyAlignment="1">
      <alignment horizontal="center"/>
    </xf>
    <xf numFmtId="5" fontId="2" fillId="0" borderId="1" xfId="0" applyNumberFormat="1" applyFont="1" applyBorder="1" applyAlignment="1"/>
    <xf numFmtId="42" fontId="2" fillId="0" borderId="1" xfId="0" applyNumberFormat="1" applyFont="1" applyBorder="1" applyAlignment="1"/>
    <xf numFmtId="42" fontId="2" fillId="0" borderId="3" xfId="0" applyNumberFormat="1" applyFont="1" applyBorder="1" applyAlignme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10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4" fontId="9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/>
    </xf>
    <xf numFmtId="165" fontId="9" fillId="5" borderId="1" xfId="0" applyNumberFormat="1" applyFont="1" applyFill="1" applyBorder="1" applyAlignment="1">
      <alignment horizontal="center"/>
    </xf>
    <xf numFmtId="6" fontId="7" fillId="0" borderId="1" xfId="0" applyNumberFormat="1" applyFont="1" applyFill="1" applyBorder="1" applyAlignment="1">
      <alignment horizontal="left" wrapText="1"/>
    </xf>
    <xf numFmtId="6" fontId="9" fillId="0" borderId="1" xfId="0" applyNumberFormat="1" applyFont="1" applyFill="1" applyBorder="1" applyAlignment="1">
      <alignment horizontal="center" wrapText="1"/>
    </xf>
    <xf numFmtId="6" fontId="9" fillId="0" borderId="1" xfId="0" applyNumberFormat="1" applyFont="1" applyFill="1" applyBorder="1" applyAlignment="1">
      <alignment horizontal="center"/>
    </xf>
    <xf numFmtId="6" fontId="9" fillId="0" borderId="1" xfId="0" applyNumberFormat="1" applyFont="1" applyFill="1" applyBorder="1" applyAlignment="1">
      <alignment horizontal="left" wrapText="1"/>
    </xf>
    <xf numFmtId="165" fontId="7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165" fontId="9" fillId="5" borderId="1" xfId="0" applyNumberFormat="1" applyFont="1" applyFill="1" applyBorder="1" applyAlignment="1"/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/>
    </xf>
    <xf numFmtId="6" fontId="9" fillId="0" borderId="1" xfId="0" applyNumberFormat="1" applyFont="1" applyFill="1" applyBorder="1" applyAlignment="1">
      <alignment wrapText="1"/>
    </xf>
    <xf numFmtId="5" fontId="10" fillId="0" borderId="1" xfId="0" applyNumberFormat="1" applyFont="1" applyFill="1" applyBorder="1" applyAlignment="1">
      <alignment horizontal="center"/>
    </xf>
    <xf numFmtId="5" fontId="10" fillId="0" borderId="1" xfId="0" applyNumberFormat="1" applyFont="1" applyFill="1" applyBorder="1" applyAlignment="1">
      <alignment horizontal="center" wrapText="1"/>
    </xf>
    <xf numFmtId="37" fontId="10" fillId="0" borderId="1" xfId="0" applyNumberFormat="1" applyFont="1" applyFill="1" applyBorder="1" applyAlignment="1">
      <alignment horizontal="center"/>
    </xf>
    <xf numFmtId="5" fontId="10" fillId="0" borderId="1" xfId="0" applyNumberFormat="1" applyFont="1" applyFill="1" applyBorder="1" applyAlignment="1">
      <alignment horizontal="left"/>
    </xf>
    <xf numFmtId="5" fontId="10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5" fontId="8" fillId="0" borderId="1" xfId="0" applyNumberFormat="1" applyFont="1" applyFill="1" applyBorder="1" applyAlignment="1">
      <alignment horizontal="center"/>
    </xf>
    <xf numFmtId="5" fontId="8" fillId="0" borderId="1" xfId="0" applyNumberFormat="1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wrapText="1"/>
    </xf>
    <xf numFmtId="164" fontId="8" fillId="0" borderId="1" xfId="0" applyNumberFormat="1" applyFont="1" applyFill="1" applyBorder="1" applyAlignment="1">
      <alignment horizontal="center"/>
    </xf>
    <xf numFmtId="6" fontId="8" fillId="6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left" wrapText="1"/>
    </xf>
    <xf numFmtId="165" fontId="9" fillId="0" borderId="1" xfId="0" applyNumberFormat="1" applyFont="1" applyBorder="1" applyAlignment="1"/>
    <xf numFmtId="164" fontId="8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left" wrapText="1"/>
    </xf>
    <xf numFmtId="166" fontId="9" fillId="4" borderId="1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wrapText="1"/>
    </xf>
    <xf numFmtId="5" fontId="17" fillId="0" borderId="0" xfId="1" applyNumberFormat="1" applyFont="1" applyFill="1" applyBorder="1" applyAlignment="1">
      <alignment wrapText="1"/>
    </xf>
    <xf numFmtId="0" fontId="1" fillId="0" borderId="3" xfId="0" applyFont="1" applyBorder="1" applyAlignment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2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4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/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/>
    <xf numFmtId="0" fontId="21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6" fontId="20" fillId="0" borderId="1" xfId="0" applyNumberFormat="1" applyFont="1" applyFill="1" applyBorder="1" applyAlignment="1">
      <alignment horizontal="center"/>
    </xf>
    <xf numFmtId="166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wrapText="1"/>
    </xf>
    <xf numFmtId="165" fontId="20" fillId="0" borderId="1" xfId="0" applyNumberFormat="1" applyFont="1" applyFill="1" applyBorder="1" applyAlignment="1">
      <alignment horizontal="center" wrapText="1"/>
    </xf>
    <xf numFmtId="165" fontId="20" fillId="0" borderId="1" xfId="0" applyNumberFormat="1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6" fontId="19" fillId="0" borderId="1" xfId="0" applyNumberFormat="1" applyFont="1" applyFill="1" applyBorder="1" applyAlignment="1">
      <alignment horizontal="left" wrapText="1"/>
    </xf>
    <xf numFmtId="6" fontId="20" fillId="0" borderId="1" xfId="0" applyNumberFormat="1" applyFont="1" applyFill="1" applyBorder="1" applyAlignment="1">
      <alignment horizontal="center" wrapText="1"/>
    </xf>
    <xf numFmtId="6" fontId="20" fillId="0" borderId="1" xfId="0" applyNumberFormat="1" applyFont="1" applyFill="1" applyBorder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165" fontId="20" fillId="5" borderId="1" xfId="0" applyNumberFormat="1" applyFont="1" applyFill="1" applyBorder="1" applyAlignment="1"/>
    <xf numFmtId="0" fontId="20" fillId="0" borderId="1" xfId="0" applyFont="1" applyFill="1" applyBorder="1" applyAlignment="1">
      <alignment wrapText="1"/>
    </xf>
    <xf numFmtId="164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wrapText="1"/>
    </xf>
    <xf numFmtId="165" fontId="20" fillId="0" borderId="1" xfId="0" applyNumberFormat="1" applyFont="1" applyBorder="1" applyAlignment="1">
      <alignment horizontal="center"/>
    </xf>
    <xf numFmtId="6" fontId="20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horizontal="right"/>
    </xf>
    <xf numFmtId="164" fontId="13" fillId="0" borderId="1" xfId="0" applyNumberFormat="1" applyFont="1" applyFill="1" applyBorder="1" applyAlignment="1">
      <alignment horizontal="center"/>
    </xf>
    <xf numFmtId="5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wrapText="1"/>
    </xf>
    <xf numFmtId="0" fontId="13" fillId="0" borderId="1" xfId="0" applyFont="1" applyBorder="1"/>
    <xf numFmtId="0" fontId="13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Border="1" applyAlignment="1"/>
    <xf numFmtId="0" fontId="13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5" fontId="13" fillId="0" borderId="1" xfId="1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6" fontId="21" fillId="0" borderId="1" xfId="0" applyNumberFormat="1" applyFont="1" applyFill="1" applyBorder="1" applyAlignment="1">
      <alignment horizontal="right"/>
    </xf>
    <xf numFmtId="5" fontId="21" fillId="0" borderId="1" xfId="0" applyNumberFormat="1" applyFont="1" applyFill="1" applyBorder="1" applyAlignment="1">
      <alignment horizontal="center"/>
    </xf>
    <xf numFmtId="5" fontId="21" fillId="0" borderId="1" xfId="0" applyNumberFormat="1" applyFont="1" applyFill="1" applyBorder="1" applyAlignment="1">
      <alignment horizontal="center" wrapText="1"/>
    </xf>
    <xf numFmtId="37" fontId="21" fillId="0" borderId="1" xfId="0" applyNumberFormat="1" applyFont="1" applyFill="1" applyBorder="1" applyAlignment="1">
      <alignment horizontal="center"/>
    </xf>
    <xf numFmtId="5" fontId="21" fillId="0" borderId="1" xfId="0" applyNumberFormat="1" applyFont="1" applyFill="1" applyBorder="1" applyAlignment="1">
      <alignment horizontal="left"/>
    </xf>
    <xf numFmtId="5" fontId="21" fillId="0" borderId="1" xfId="0" applyNumberFormat="1" applyFont="1" applyFill="1" applyBorder="1" applyAlignment="1">
      <alignment horizontal="left" wrapText="1"/>
    </xf>
    <xf numFmtId="5" fontId="19" fillId="0" borderId="1" xfId="0" applyNumberFormat="1" applyFont="1" applyBorder="1" applyAlignment="1"/>
    <xf numFmtId="164" fontId="20" fillId="0" borderId="1" xfId="0" applyNumberFormat="1" applyFont="1" applyBorder="1" applyAlignment="1">
      <alignment horizontal="left" wrapText="1"/>
    </xf>
    <xf numFmtId="6" fontId="13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0" fontId="20" fillId="0" borderId="2" xfId="0" applyFont="1" applyFill="1" applyBorder="1" applyAlignment="1">
      <alignment wrapText="1"/>
    </xf>
    <xf numFmtId="164" fontId="20" fillId="0" borderId="2" xfId="0" applyNumberFormat="1" applyFont="1" applyBorder="1" applyAlignment="1">
      <alignment wrapText="1"/>
    </xf>
    <xf numFmtId="6" fontId="19" fillId="0" borderId="1" xfId="0" applyNumberFormat="1" applyFont="1" applyFill="1" applyBorder="1" applyAlignment="1">
      <alignment wrapText="1"/>
    </xf>
    <xf numFmtId="164" fontId="20" fillId="0" borderId="2" xfId="0" applyNumberFormat="1" applyFont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166" fontId="13" fillId="0" borderId="1" xfId="0" applyNumberFormat="1" applyFont="1" applyFill="1" applyBorder="1" applyAlignment="1">
      <alignment horizontal="center" wrapText="1"/>
    </xf>
    <xf numFmtId="14" fontId="20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3" fillId="0" borderId="1" xfId="2" applyFont="1" applyFill="1" applyBorder="1" applyAlignment="1" applyProtection="1"/>
    <xf numFmtId="0" fontId="21" fillId="0" borderId="1" xfId="0" applyFont="1" applyFill="1" applyBorder="1" applyAlignment="1">
      <alignment horizontal="center" wrapText="1"/>
    </xf>
    <xf numFmtId="0" fontId="13" fillId="0" borderId="1" xfId="0" applyFont="1" applyBorder="1" applyAlignment="1"/>
    <xf numFmtId="0" fontId="20" fillId="0" borderId="1" xfId="0" applyNumberFormat="1" applyFont="1" applyFill="1" applyBorder="1" applyAlignment="1">
      <alignment horizontal="left" wrapText="1"/>
    </xf>
    <xf numFmtId="14" fontId="19" fillId="0" borderId="1" xfId="0" applyNumberFormat="1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  <xf numFmtId="6" fontId="21" fillId="0" borderId="1" xfId="0" applyNumberFormat="1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166" fontId="20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/>
    </xf>
    <xf numFmtId="49" fontId="20" fillId="0" borderId="1" xfId="0" applyNumberFormat="1" applyFont="1" applyFill="1" applyBorder="1" applyAlignment="1">
      <alignment horizontal="left" wrapText="1"/>
    </xf>
    <xf numFmtId="0" fontId="19" fillId="0" borderId="1" xfId="0" applyNumberFormat="1" applyFont="1" applyFill="1" applyBorder="1" applyAlignment="1">
      <alignment horizontal="left" wrapText="1"/>
    </xf>
    <xf numFmtId="38" fontId="21" fillId="0" borderId="1" xfId="0" applyNumberFormat="1" applyFont="1" applyFill="1" applyBorder="1" applyAlignment="1">
      <alignment horizontal="center" wrapText="1"/>
    </xf>
    <xf numFmtId="5" fontId="20" fillId="0" borderId="1" xfId="0" applyNumberFormat="1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20" fillId="0" borderId="2" xfId="0" applyFont="1" applyFill="1" applyBorder="1" applyAlignment="1"/>
    <xf numFmtId="0" fontId="20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2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 wrapText="1"/>
    </xf>
    <xf numFmtId="6" fontId="20" fillId="0" borderId="1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/>
    </xf>
    <xf numFmtId="5" fontId="13" fillId="0" borderId="1" xfId="1" applyNumberFormat="1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6" fontId="20" fillId="0" borderId="2" xfId="0" applyNumberFormat="1" applyFont="1" applyFill="1" applyBorder="1" applyAlignment="1">
      <alignment horizontal="center"/>
    </xf>
    <xf numFmtId="6" fontId="20" fillId="0" borderId="2" xfId="0" applyNumberFormat="1" applyFont="1" applyFill="1" applyBorder="1" applyAlignment="1">
      <alignment horizontal="center" wrapText="1"/>
    </xf>
    <xf numFmtId="0" fontId="13" fillId="0" borderId="1" xfId="2" applyFont="1" applyFill="1" applyBorder="1" applyAlignment="1" applyProtection="1">
      <alignment horizontal="left"/>
    </xf>
    <xf numFmtId="0" fontId="15" fillId="0" borderId="1" xfId="0" applyFont="1" applyFill="1" applyBorder="1" applyAlignment="1">
      <alignment horizontal="center"/>
    </xf>
    <xf numFmtId="0" fontId="13" fillId="0" borderId="1" xfId="2" applyFont="1" applyBorder="1" applyAlignment="1" applyProtection="1">
      <alignment horizontal="left"/>
    </xf>
    <xf numFmtId="0" fontId="22" fillId="0" borderId="1" xfId="0" applyFont="1" applyBorder="1" applyAlignment="1"/>
    <xf numFmtId="5" fontId="20" fillId="0" borderId="1" xfId="0" applyNumberFormat="1" applyFont="1" applyBorder="1" applyAlignment="1">
      <alignment horizontal="center"/>
    </xf>
    <xf numFmtId="5" fontId="20" fillId="0" borderId="1" xfId="0" applyNumberFormat="1" applyFont="1" applyBorder="1" applyAlignment="1"/>
    <xf numFmtId="38" fontId="22" fillId="0" borderId="1" xfId="0" applyNumberFormat="1" applyFont="1" applyBorder="1" applyAlignment="1">
      <alignment horizontal="center"/>
    </xf>
    <xf numFmtId="37" fontId="20" fillId="0" borderId="1" xfId="0" applyNumberFormat="1" applyFont="1" applyBorder="1" applyAlignment="1"/>
    <xf numFmtId="5" fontId="22" fillId="0" borderId="1" xfId="0" applyNumberFormat="1" applyFont="1" applyBorder="1" applyAlignment="1">
      <alignment horizontal="center"/>
    </xf>
    <xf numFmtId="37" fontId="22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164" fontId="12" fillId="0" borderId="1" xfId="0" applyNumberFormat="1" applyFont="1" applyFill="1" applyBorder="1" applyAlignment="1">
      <alignment vertical="center"/>
    </xf>
    <xf numFmtId="0" fontId="14" fillId="0" borderId="1" xfId="0" applyFont="1" applyFill="1" applyBorder="1"/>
    <xf numFmtId="0" fontId="16" fillId="0" borderId="1" xfId="2" applyFont="1" applyFill="1" applyBorder="1" applyAlignment="1" applyProtection="1"/>
    <xf numFmtId="0" fontId="14" fillId="0" borderId="1" xfId="0" applyFont="1" applyBorder="1"/>
    <xf numFmtId="0" fontId="16" fillId="0" borderId="1" xfId="2" applyFont="1" applyBorder="1" applyAlignment="1" applyProtection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/>
    <xf numFmtId="0" fontId="17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wrapText="1"/>
    </xf>
    <xf numFmtId="5" fontId="17" fillId="0" borderId="1" xfId="1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/>
    <xf numFmtId="5" fontId="17" fillId="0" borderId="1" xfId="1" applyNumberFormat="1" applyFont="1" applyFill="1" applyBorder="1" applyAlignment="1"/>
    <xf numFmtId="0" fontId="12" fillId="0" borderId="1" xfId="0" applyFont="1" applyFill="1" applyBorder="1" applyAlignment="1">
      <alignment horizontal="right"/>
    </xf>
    <xf numFmtId="0" fontId="12" fillId="0" borderId="1" xfId="2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>
      <alignment horizontal="center" wrapText="1"/>
    </xf>
    <xf numFmtId="1" fontId="20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 wrapText="1"/>
    </xf>
    <xf numFmtId="0" fontId="20" fillId="0" borderId="1" xfId="0" applyNumberFormat="1" applyFont="1" applyFill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wrapText="1"/>
    </xf>
    <xf numFmtId="0" fontId="20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wrapText="1"/>
    </xf>
    <xf numFmtId="0" fontId="1" fillId="0" borderId="0" xfId="0" applyFont="1" applyBorder="1" applyAlignment="1"/>
    <xf numFmtId="0" fontId="20" fillId="0" borderId="1" xfId="0" applyNumberFormat="1" applyFont="1" applyBorder="1" applyAlignment="1">
      <alignment vertical="top" wrapText="1"/>
    </xf>
    <xf numFmtId="0" fontId="20" fillId="0" borderId="1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/>
    <xf numFmtId="0" fontId="21" fillId="2" borderId="1" xfId="0" applyNumberFormat="1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/>
    </xf>
    <xf numFmtId="0" fontId="19" fillId="0" borderId="1" xfId="0" applyNumberFormat="1" applyFont="1" applyBorder="1" applyAlignment="1"/>
    <xf numFmtId="0" fontId="13" fillId="0" borderId="1" xfId="0" applyNumberFormat="1" applyFont="1" applyFill="1" applyBorder="1" applyAlignment="1">
      <alignment horizontal="center"/>
    </xf>
    <xf numFmtId="0" fontId="20" fillId="0" borderId="1" xfId="0" applyNumberFormat="1" applyFont="1" applyBorder="1" applyAlignment="1">
      <alignment horizontal="center" wrapText="1"/>
    </xf>
    <xf numFmtId="0" fontId="20" fillId="0" borderId="0" xfId="0" applyNumberFormat="1" applyFont="1" applyFill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/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/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wrapText="1"/>
    </xf>
    <xf numFmtId="6" fontId="12" fillId="0" borderId="1" xfId="0" applyNumberFormat="1" applyFont="1" applyFill="1" applyBorder="1" applyAlignment="1">
      <alignment horizontal="center" wrapText="1"/>
    </xf>
    <xf numFmtId="5" fontId="24" fillId="0" borderId="1" xfId="0" applyNumberFormat="1" applyFont="1" applyFill="1" applyBorder="1" applyAlignment="1">
      <alignment horizontal="center" wrapText="1"/>
    </xf>
    <xf numFmtId="166" fontId="23" fillId="0" borderId="1" xfId="0" applyNumberFormat="1" applyFont="1" applyFill="1" applyBorder="1" applyAlignment="1">
      <alignment horizontal="center" wrapText="1"/>
    </xf>
    <xf numFmtId="1" fontId="23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6" fontId="23" fillId="0" borderId="1" xfId="0" applyNumberFormat="1" applyFont="1" applyFill="1" applyBorder="1" applyAlignment="1">
      <alignment horizontal="center" wrapText="1"/>
    </xf>
    <xf numFmtId="0" fontId="20" fillId="0" borderId="1" xfId="0" applyNumberFormat="1" applyFont="1" applyBorder="1" applyAlignment="1">
      <alignment wrapText="1"/>
    </xf>
    <xf numFmtId="6" fontId="23" fillId="0" borderId="1" xfId="0" applyNumberFormat="1" applyFont="1" applyFill="1" applyBorder="1" applyAlignment="1">
      <alignment horizontal="center" vertical="center" wrapText="1"/>
    </xf>
    <xf numFmtId="5" fontId="24" fillId="0" borderId="1" xfId="0" applyNumberFormat="1" applyFont="1" applyFill="1" applyBorder="1" applyAlignment="1">
      <alignment horizontal="center" vertical="center" wrapText="1"/>
    </xf>
    <xf numFmtId="5" fontId="13" fillId="0" borderId="1" xfId="0" applyNumberFormat="1" applyFont="1" applyFill="1" applyBorder="1" applyAlignment="1">
      <alignment horizontal="left" vertical="center" wrapText="1"/>
    </xf>
    <xf numFmtId="0" fontId="20" fillId="5" borderId="1" xfId="0" applyNumberFormat="1" applyFont="1" applyFill="1" applyBorder="1" applyAlignment="1">
      <alignment horizontal="center" wrapText="1"/>
    </xf>
    <xf numFmtId="14" fontId="13" fillId="0" borderId="1" xfId="0" applyNumberFormat="1" applyFont="1" applyFill="1" applyBorder="1" applyAlignment="1">
      <alignment horizontal="center" wrapText="1"/>
    </xf>
    <xf numFmtId="14" fontId="20" fillId="0" borderId="1" xfId="0" applyNumberFormat="1" applyFont="1" applyFill="1" applyBorder="1" applyAlignment="1">
      <alignment horizontal="center" wrapText="1"/>
    </xf>
    <xf numFmtId="1" fontId="21" fillId="0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 wrapText="1"/>
    </xf>
    <xf numFmtId="166" fontId="13" fillId="0" borderId="1" xfId="0" applyNumberFormat="1" applyFont="1" applyFill="1" applyBorder="1" applyAlignment="1">
      <alignment horizontal="center"/>
    </xf>
    <xf numFmtId="14" fontId="19" fillId="0" borderId="1" xfId="0" applyNumberFormat="1" applyFont="1" applyBorder="1" applyAlignment="1"/>
    <xf numFmtId="14" fontId="13" fillId="0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/Div_Transit_and_Rail/FASTER/Status%20Reports/FASTER%20COMMISSION%20UPDATE_Sh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 Awards"/>
      <sheetName val="Local Pool projects"/>
      <sheetName val="Consolidated"/>
      <sheetName val="Commission Summary"/>
      <sheetName val="Region Allocations"/>
    </sheetNames>
    <sheetDataSet>
      <sheetData sheetId="0" refreshError="1">
        <row r="32">
          <cell r="AA32" t="str">
            <v>Awaiting larger US36 corridor financial package</v>
          </cell>
        </row>
        <row r="34">
          <cell r="AA34" t="str">
            <v>Greyhound, Denver and RTD are still negotiating the location.  Project is not certain at this point.</v>
          </cell>
        </row>
      </sheetData>
      <sheetData sheetId="1" refreshError="1">
        <row r="64">
          <cell r="X64" t="str">
            <v>Project awaiting a change review - Change from hybrid to traditional buses</v>
          </cell>
        </row>
        <row r="66">
          <cell r="X66" t="str">
            <v>IGA could not be processed until after 1 July 2011</v>
          </cell>
        </row>
        <row r="67">
          <cell r="X67" t="str">
            <v>IGA could not be processed until after 1 July 2011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.coloradodot.info/transit/agencies/index.cfm?fuseaction=EditCapitalEquipmentRequest&amp;AgencyID=1347&amp;RequestID=1534&amp;CalendarYear=2012&amp;CapitalInventoryTypeID=1" TargetMode="External"/><Relationship Id="rId13" Type="http://schemas.openxmlformats.org/officeDocument/2006/relationships/hyperlink" Target="http://apps.coloradodot.info/transit/agencies/index.cfm?fuseaction=EditCapitalEquipmentRequest&amp;AgencyID=1349&amp;RequestID=1611&amp;CalendarYear=2012&amp;CapitalInventoryTypeID=1" TargetMode="External"/><Relationship Id="rId18" Type="http://schemas.openxmlformats.org/officeDocument/2006/relationships/hyperlink" Target="http://apps.coloradodot.info/transit/agencies/index.cfm?fuseaction=EditCapitalEquipmentRequest&amp;AgencyID=1347&amp;RequestID=1532&amp;CalendarYear=2012&amp;CapitalInventoryTypeID=1" TargetMode="External"/><Relationship Id="rId26" Type="http://schemas.openxmlformats.org/officeDocument/2006/relationships/hyperlink" Target="http://apps.coloradodot.info/transit/agencies/index.cfm?fuseaction=EditCapitalEquipmentRequest&amp;AgencyID=32&amp;RequestID=1400&amp;CalendarYear=2012&amp;CapitalInventoryTypeID=1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apps.coloradodot.info/transit/agencies/index.cfm?fuseaction=EditCapitalEquipmentRequest&amp;AgencyID=2&amp;RequestID=1586&amp;CalendarYear=2012&amp;CapitalInventoryTypeID=1" TargetMode="External"/><Relationship Id="rId21" Type="http://schemas.openxmlformats.org/officeDocument/2006/relationships/hyperlink" Target="http://apps.coloradodot.info/transit/agencies/index.cfm?fuseaction=EditCapitalEquipmentRequest&amp;AgencyID=66&amp;RequestID=1526&amp;CalendarYear=2012&amp;CapitalInventoryTypeID=1" TargetMode="External"/><Relationship Id="rId34" Type="http://schemas.openxmlformats.org/officeDocument/2006/relationships/hyperlink" Target="http://apps.coloradodot.info/transit/agencies/index.cfm?fuseaction=EditCapitalEquipmentRequest&amp;AgencyID=1349&amp;RequestID=1613&amp;CalendarYear=2012&amp;CapitalInventoryTypeID=1" TargetMode="External"/><Relationship Id="rId7" Type="http://schemas.openxmlformats.org/officeDocument/2006/relationships/hyperlink" Target="http://apps.coloradodot.info/transit/agencies/index.cfm?fuseaction=EditCapitalEquipmentRequest&amp;AgencyID=71&amp;RequestID=1541&amp;CalendarYear=2012&amp;CapitalInventoryTypeID=1" TargetMode="External"/><Relationship Id="rId12" Type="http://schemas.openxmlformats.org/officeDocument/2006/relationships/hyperlink" Target="http://apps.coloradodot.info/transit/agencies/index.cfm?fuseaction=EditCapitalEquipmentRequest&amp;AgencyID=67&amp;RequestID=1592&amp;CalendarYear=2012&amp;CapitalInventoryTypeID=1" TargetMode="External"/><Relationship Id="rId17" Type="http://schemas.openxmlformats.org/officeDocument/2006/relationships/hyperlink" Target="http://apps.coloradodot.info/transit/agencies/index.cfm?fuseaction=EditCapitalEquipmentRequest&amp;AgencyID=57&amp;RequestID=1598&amp;CalendarYear=2012&amp;CapitalInventoryTypeID=1" TargetMode="External"/><Relationship Id="rId25" Type="http://schemas.openxmlformats.org/officeDocument/2006/relationships/hyperlink" Target="http://apps.coloradodot.info/transit/agencies/index.cfm?fuseaction=EditCapitalEquipmentRequest&amp;AgencyID=32&amp;RequestID=1399&amp;CalendarYear=2012&amp;CapitalInventoryTypeID=1" TargetMode="External"/><Relationship Id="rId33" Type="http://schemas.openxmlformats.org/officeDocument/2006/relationships/hyperlink" Target="http://apps.coloradodot.info/transit/agencies/index.cfm?fuseaction=EditCapitalEquipmentRequest&amp;AgencyID=2&amp;RequestID=1588&amp;CalendarYear=2012&amp;CapitalInventoryTypeID=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apps.coloradodot.info/transit/agencies/index.cfm?fuseaction=EditCapitalEquipmentRequest&amp;AgencyID=425&amp;RequestID=1643&amp;CalendarYear=2012&amp;CapitalInventoryTypeID=1" TargetMode="External"/><Relationship Id="rId16" Type="http://schemas.openxmlformats.org/officeDocument/2006/relationships/hyperlink" Target="http://apps.coloradodot.info/transit/agencies/index.cfm?fuseaction=EditCapitalEquipmentRequest&amp;AgencyID=74&amp;RequestID=1519&amp;CalendarYear=2012&amp;CapitalInventoryTypeID=1" TargetMode="External"/><Relationship Id="rId20" Type="http://schemas.openxmlformats.org/officeDocument/2006/relationships/hyperlink" Target="http://apps.coloradodot.info/transit/agencies/index.cfm?fuseaction=EditCapitalEquipmentRequest&amp;AgencyID=13&amp;RequestID=1612&amp;CalendarYear=2012&amp;CapitalInventoryTypeID=1" TargetMode="External"/><Relationship Id="rId29" Type="http://schemas.openxmlformats.org/officeDocument/2006/relationships/hyperlink" Target="http://apps.coloradodot.info/transit/agencies/index.cfm?fuseaction=EditCapitalEquipmentRequest&amp;AgencyID=61&amp;RequestID=1660&amp;CalendarYear=2012&amp;CapitalInventoryTypeID=1" TargetMode="External"/><Relationship Id="rId1" Type="http://schemas.openxmlformats.org/officeDocument/2006/relationships/hyperlink" Target="http://apps.coloradodot.info/transit/agencies/index.cfm?fuseaction=EditCapitalEquipmentRequest&amp;AgencyID=425&amp;RequestID=1618&amp;CalendarYear=2012&amp;CapitalInventoryTypeID=1" TargetMode="External"/><Relationship Id="rId6" Type="http://schemas.openxmlformats.org/officeDocument/2006/relationships/hyperlink" Target="http://apps.coloradodot.info/transit/agencies/index.cfm?fuseaction=EditCapitalEquipmentRequest&amp;AgencyID=71&amp;RequestID=1540&amp;CalendarYear=2012&amp;CapitalInventoryTypeID=1" TargetMode="External"/><Relationship Id="rId11" Type="http://schemas.openxmlformats.org/officeDocument/2006/relationships/hyperlink" Target="http://apps.coloradodot.info/transit/agencies/index.cfm?fuseaction=EditCapitalEquipmentRequest&amp;AgencyID=67&amp;RequestID=1595&amp;CalendarYear=2012&amp;CapitalInventoryTypeID=1" TargetMode="External"/><Relationship Id="rId24" Type="http://schemas.openxmlformats.org/officeDocument/2006/relationships/hyperlink" Target="http://apps.coloradodot.info/transit/agencies/index.cfm?fuseaction=EditCapitalEquipmentRequest&amp;AgencyID=30&amp;RequestID=1440&amp;CalendarYear=2012&amp;CapitalInventoryTypeID=1" TargetMode="External"/><Relationship Id="rId32" Type="http://schemas.openxmlformats.org/officeDocument/2006/relationships/hyperlink" Target="http://apps.coloradodot.info/transit/agencies/index.cfm?fuseaction=EditCapitalEquipmentRequest&amp;AgencyID=427&amp;RequestID=1651&amp;CalendarYear=2012&amp;CapitalInventoryTypeID=1" TargetMode="External"/><Relationship Id="rId37" Type="http://schemas.openxmlformats.org/officeDocument/2006/relationships/hyperlink" Target="http://apps.coloradodot.info/transit/agencies/index.cfm?fuseaction=EditCapitalEquipmentRequest&amp;AgencyID=67&amp;RequestID=1597&amp;CalendarYear=2012&amp;CapitalInventoryTypeID=3" TargetMode="External"/><Relationship Id="rId40" Type="http://schemas.openxmlformats.org/officeDocument/2006/relationships/comments" Target="../comments1.xml"/><Relationship Id="rId5" Type="http://schemas.openxmlformats.org/officeDocument/2006/relationships/hyperlink" Target="http://apps.coloradodot.info/transit/agencies/index.cfm?fuseaction=EditCapitalEquipmentRequest&amp;AgencyID=71&amp;RequestID=1539&amp;CalendarYear=2012&amp;CapitalInventoryTypeID=1" TargetMode="External"/><Relationship Id="rId15" Type="http://schemas.openxmlformats.org/officeDocument/2006/relationships/hyperlink" Target="http://apps.coloradodot.info/transit/agencies/index.cfm?fuseaction=EditCapitalEquipmentRequest&amp;AgencyID=36&amp;RequestID=1501&amp;CalendarYear=2012&amp;CapitalInventoryTypeID=1" TargetMode="External"/><Relationship Id="rId23" Type="http://schemas.openxmlformats.org/officeDocument/2006/relationships/hyperlink" Target="http://apps.coloradodot.info/transit/agencies/index.cfm?fuseaction=EditCapitalEquipmentRequest&amp;AgencyID=30&amp;RequestID=1439&amp;CalendarYear=2012&amp;CapitalInventoryTypeID=1" TargetMode="External"/><Relationship Id="rId28" Type="http://schemas.openxmlformats.org/officeDocument/2006/relationships/hyperlink" Target="http://apps.coloradodot.info/transit/agencies/index.cfm?fuseaction=EditCapitalEquipmentRequest&amp;AgencyID=74&amp;RequestID=1521&amp;CalendarYear=2012&amp;CapitalInventoryTypeID=1" TargetMode="External"/><Relationship Id="rId36" Type="http://schemas.openxmlformats.org/officeDocument/2006/relationships/hyperlink" Target="http://apps.coloradodot.info/transit/agencies/index.cfm?fuseaction=EditCapitalEquipmentRequest&amp;AgencyID=66&amp;RequestID=1529&amp;CalendarYear=2012&amp;CapitalInventoryTypeID=3" TargetMode="External"/><Relationship Id="rId10" Type="http://schemas.openxmlformats.org/officeDocument/2006/relationships/hyperlink" Target="http://apps.coloradodot.info/transit/agencies/index.cfm?fuseaction=EditCapitalEquipmentRequest&amp;AgencyID=67&amp;RequestID=1596&amp;CalendarYear=2012&amp;CapitalInventoryTypeID=1" TargetMode="External"/><Relationship Id="rId19" Type="http://schemas.openxmlformats.org/officeDocument/2006/relationships/hyperlink" Target="http://apps.coloradodot.info/transit/agencies/index.cfm?fuseaction=EditCapitalEquipmentRequest&amp;AgencyID=13&amp;RequestID=1499&amp;CalendarYear=2012&amp;CapitalInventoryTypeID=1" TargetMode="External"/><Relationship Id="rId31" Type="http://schemas.openxmlformats.org/officeDocument/2006/relationships/hyperlink" Target="http://apps.coloradodot.info/transit/agencies/index.cfm?fuseaction=EditCapitalEquipmentRequest&amp;AgencyID=245&amp;RequestID=1650&amp;CalendarYear=2012&amp;CapitalInventoryTypeID=1" TargetMode="External"/><Relationship Id="rId4" Type="http://schemas.openxmlformats.org/officeDocument/2006/relationships/hyperlink" Target="http://apps.coloradodot.info/transit/agencies/index.cfm?fuseaction=EditCapitalEquipmentRequest&amp;AgencyID=2&amp;RequestID=1587&amp;CalendarYear=2012&amp;CapitalInventoryTypeID=1" TargetMode="External"/><Relationship Id="rId9" Type="http://schemas.openxmlformats.org/officeDocument/2006/relationships/hyperlink" Target="http://apps.coloradodot.info/transit/agencies/index.cfm?fuseaction=EditCapitalEquipmentRequest&amp;AgencyID=425&amp;RequestID=1623&amp;CalendarYear=2012&amp;CapitalInventoryTypeID=1" TargetMode="External"/><Relationship Id="rId14" Type="http://schemas.openxmlformats.org/officeDocument/2006/relationships/hyperlink" Target="http://apps.coloradodot.info/transit/agencies/index.cfm?fuseaction=EditCapitalEquipmentRequest&amp;AgencyID=1349&amp;RequestID=1614&amp;CalendarYear=2012&amp;CapitalInventoryTypeID=1" TargetMode="External"/><Relationship Id="rId22" Type="http://schemas.openxmlformats.org/officeDocument/2006/relationships/hyperlink" Target="http://apps.coloradodot.info/transit/agencies/index.cfm?fuseaction=EditCapitalEquipmentRequest&amp;AgencyID=66&amp;RequestID=1527&amp;CalendarYear=2012&amp;CapitalInventoryTypeID=1" TargetMode="External"/><Relationship Id="rId27" Type="http://schemas.openxmlformats.org/officeDocument/2006/relationships/hyperlink" Target="http://apps.coloradodot.info/transit/agencies/index.cfm?fuseaction=EditCapitalEquipmentRequest&amp;AgencyID=74&amp;RequestID=1520&amp;CalendarYear=2012&amp;CapitalInventoryTypeID=1" TargetMode="External"/><Relationship Id="rId30" Type="http://schemas.openxmlformats.org/officeDocument/2006/relationships/hyperlink" Target="http://apps.coloradodot.info/transit/agencies/index.cfm?fuseaction=EditCapitalEquipmentRequest&amp;AgencyID=42&amp;RequestID=1525&amp;CalendarYear=2012&amp;CapitalInventoryTypeID=1" TargetMode="External"/><Relationship Id="rId35" Type="http://schemas.openxmlformats.org/officeDocument/2006/relationships/hyperlink" Target="http://apps.coloradodot.info/transit/agencies/index.cfm?fuseaction=EditCapitalEquipmentRequest&amp;AgencyID=57&amp;RequestID=1602&amp;CalendarYear=2012&amp;CapitalInventoryTypeI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99"/>
  <sheetViews>
    <sheetView tabSelected="1" view="pageLayout" topLeftCell="A277" zoomScale="75" zoomScaleNormal="75" zoomScalePageLayoutView="75" workbookViewId="0">
      <selection activeCell="C151" sqref="C151"/>
    </sheetView>
  </sheetViews>
  <sheetFormatPr defaultColWidth="8.88671875" defaultRowHeight="18" x14ac:dyDescent="0.35"/>
  <cols>
    <col min="1" max="1" width="7.33203125" style="1" bestFit="1" customWidth="1"/>
    <col min="2" max="2" width="34.6640625" style="1" customWidth="1"/>
    <col min="3" max="3" width="40.33203125" style="1" customWidth="1"/>
    <col min="4" max="4" width="17.109375" style="1" customWidth="1"/>
    <col min="5" max="5" width="7.88671875" style="1" customWidth="1"/>
    <col min="6" max="6" width="12.6640625" style="1" hidden="1" customWidth="1"/>
    <col min="7" max="7" width="12.44140625" style="1" hidden="1" customWidth="1"/>
    <col min="8" max="8" width="11.6640625" style="1" hidden="1" customWidth="1"/>
    <col min="9" max="9" width="10.6640625" style="212" hidden="1" customWidth="1"/>
    <col min="10" max="10" width="14.6640625" style="1" customWidth="1"/>
    <col min="11" max="11" width="13" style="1" customWidth="1"/>
    <col min="12" max="12" width="13.33203125" style="1" hidden="1" customWidth="1"/>
    <col min="13" max="14" width="12.88671875" style="1" hidden="1" customWidth="1"/>
    <col min="15" max="15" width="15.109375" style="1" hidden="1" customWidth="1"/>
    <col min="16" max="23" width="15.44140625" style="1" hidden="1" customWidth="1"/>
    <col min="24" max="24" width="76.44140625" style="1" hidden="1" customWidth="1"/>
    <col min="25" max="16384" width="8.88671875" style="1"/>
  </cols>
  <sheetData>
    <row r="1" spans="1:24" x14ac:dyDescent="0.35">
      <c r="A1" s="71"/>
      <c r="B1" s="71" t="s">
        <v>0</v>
      </c>
      <c r="C1" s="233"/>
      <c r="D1" s="73"/>
      <c r="E1" s="73"/>
      <c r="F1" s="73"/>
      <c r="G1" s="73"/>
      <c r="H1" s="73"/>
      <c r="I1" s="203"/>
      <c r="J1" s="73"/>
      <c r="K1" s="73"/>
      <c r="L1" s="73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6"/>
    </row>
    <row r="2" spans="1:24" ht="66.599999999999994" customHeight="1" x14ac:dyDescent="0.35">
      <c r="A2" s="77" t="s">
        <v>1</v>
      </c>
      <c r="B2" s="77" t="s">
        <v>2</v>
      </c>
      <c r="C2" s="77" t="s">
        <v>3</v>
      </c>
      <c r="D2" s="77" t="s">
        <v>4</v>
      </c>
      <c r="E2" s="77" t="s">
        <v>310</v>
      </c>
      <c r="F2" s="77" t="s">
        <v>345</v>
      </c>
      <c r="G2" s="77" t="s">
        <v>346</v>
      </c>
      <c r="H2" s="77" t="s">
        <v>347</v>
      </c>
      <c r="I2" s="204" t="s">
        <v>348</v>
      </c>
      <c r="J2" s="77" t="s">
        <v>5</v>
      </c>
      <c r="K2" s="77" t="s">
        <v>6</v>
      </c>
      <c r="L2" s="77" t="s">
        <v>349</v>
      </c>
      <c r="M2" s="77" t="s">
        <v>315</v>
      </c>
      <c r="N2" s="77" t="s">
        <v>314</v>
      </c>
      <c r="O2" s="77" t="s">
        <v>316</v>
      </c>
      <c r="P2" s="77" t="s">
        <v>317</v>
      </c>
      <c r="Q2" s="77" t="s">
        <v>318</v>
      </c>
      <c r="R2" s="77" t="s">
        <v>319</v>
      </c>
      <c r="S2" s="77" t="s">
        <v>320</v>
      </c>
      <c r="T2" s="77" t="s">
        <v>321</v>
      </c>
      <c r="U2" s="77" t="s">
        <v>322</v>
      </c>
      <c r="V2" s="77" t="s">
        <v>323</v>
      </c>
      <c r="W2" s="77" t="s">
        <v>350</v>
      </c>
      <c r="X2" s="77" t="s">
        <v>7</v>
      </c>
    </row>
    <row r="3" spans="1:24" x14ac:dyDescent="0.35">
      <c r="A3" s="78">
        <v>1</v>
      </c>
      <c r="B3" s="79" t="s">
        <v>8</v>
      </c>
      <c r="C3" s="80" t="s">
        <v>9</v>
      </c>
      <c r="D3" s="81" t="s">
        <v>10</v>
      </c>
      <c r="E3" s="82">
        <v>2011</v>
      </c>
      <c r="F3" s="82"/>
      <c r="G3" s="82"/>
      <c r="H3" s="82"/>
      <c r="I3" s="190"/>
      <c r="J3" s="83">
        <v>10310000</v>
      </c>
      <c r="K3" s="85">
        <v>39982</v>
      </c>
      <c r="L3" s="85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 t="s">
        <v>11</v>
      </c>
    </row>
    <row r="4" spans="1:24" x14ac:dyDescent="0.35">
      <c r="A4" s="78">
        <v>2</v>
      </c>
      <c r="B4" s="79" t="s">
        <v>12</v>
      </c>
      <c r="C4" s="80" t="s">
        <v>13</v>
      </c>
      <c r="D4" s="81" t="s">
        <v>14</v>
      </c>
      <c r="E4" s="82">
        <v>2011</v>
      </c>
      <c r="F4" s="82" t="s">
        <v>507</v>
      </c>
      <c r="G4" s="82">
        <v>291001040</v>
      </c>
      <c r="H4" s="82"/>
      <c r="I4" s="190">
        <v>2000406</v>
      </c>
      <c r="J4" s="88">
        <v>164000</v>
      </c>
      <c r="K4" s="85">
        <v>40548</v>
      </c>
      <c r="L4" s="85"/>
      <c r="M4" s="86">
        <v>40750</v>
      </c>
      <c r="N4" s="86"/>
      <c r="O4" s="86"/>
      <c r="P4" s="86"/>
      <c r="Q4" s="86"/>
      <c r="R4" s="86"/>
      <c r="S4" s="86"/>
      <c r="T4" s="86"/>
      <c r="U4" s="86"/>
      <c r="V4" s="86"/>
      <c r="W4" s="86"/>
      <c r="X4" s="89" t="s">
        <v>16</v>
      </c>
    </row>
    <row r="5" spans="1:24" ht="28.8" x14ac:dyDescent="0.35">
      <c r="A5" s="78">
        <v>3</v>
      </c>
      <c r="B5" s="90" t="s">
        <v>17</v>
      </c>
      <c r="C5" s="80" t="s">
        <v>18</v>
      </c>
      <c r="D5" s="81" t="s">
        <v>14</v>
      </c>
      <c r="E5" s="82">
        <v>2011</v>
      </c>
      <c r="F5" s="82" t="s">
        <v>508</v>
      </c>
      <c r="G5" s="82">
        <v>291001039</v>
      </c>
      <c r="H5" s="82"/>
      <c r="I5" s="190">
        <v>2000297</v>
      </c>
      <c r="J5" s="81">
        <v>45260</v>
      </c>
      <c r="K5" s="85">
        <v>40546</v>
      </c>
      <c r="L5" s="85"/>
      <c r="M5" s="86">
        <v>40750</v>
      </c>
      <c r="N5" s="86"/>
      <c r="O5" s="86"/>
      <c r="P5" s="86"/>
      <c r="Q5" s="86"/>
      <c r="R5" s="86"/>
      <c r="S5" s="86"/>
      <c r="T5" s="86"/>
      <c r="U5" s="86"/>
      <c r="V5" s="86"/>
      <c r="W5" s="86"/>
      <c r="X5" s="89" t="s">
        <v>16</v>
      </c>
    </row>
    <row r="6" spans="1:24" ht="28.8" x14ac:dyDescent="0.35">
      <c r="A6" s="78">
        <v>4</v>
      </c>
      <c r="B6" s="90" t="s">
        <v>17</v>
      </c>
      <c r="C6" s="80" t="s">
        <v>20</v>
      </c>
      <c r="D6" s="81" t="s">
        <v>14</v>
      </c>
      <c r="E6" s="82">
        <v>2011</v>
      </c>
      <c r="F6" s="82" t="s">
        <v>509</v>
      </c>
      <c r="G6" s="82">
        <v>291001054</v>
      </c>
      <c r="H6" s="82"/>
      <c r="I6" s="190">
        <v>2000297</v>
      </c>
      <c r="J6" s="81">
        <v>58862</v>
      </c>
      <c r="K6" s="85">
        <v>40547</v>
      </c>
      <c r="L6" s="85"/>
      <c r="M6" s="86">
        <v>40750</v>
      </c>
      <c r="N6" s="86"/>
      <c r="O6" s="86"/>
      <c r="P6" s="86"/>
      <c r="Q6" s="86"/>
      <c r="R6" s="86"/>
      <c r="S6" s="86"/>
      <c r="T6" s="86"/>
      <c r="U6" s="86"/>
      <c r="V6" s="86"/>
      <c r="W6" s="86"/>
      <c r="X6" s="89" t="s">
        <v>16</v>
      </c>
    </row>
    <row r="7" spans="1:24" ht="28.8" x14ac:dyDescent="0.35">
      <c r="A7" s="78">
        <v>5</v>
      </c>
      <c r="B7" s="79" t="s">
        <v>351</v>
      </c>
      <c r="C7" s="80" t="s">
        <v>21</v>
      </c>
      <c r="D7" s="81" t="s">
        <v>14</v>
      </c>
      <c r="E7" s="82">
        <v>2011</v>
      </c>
      <c r="F7" s="82"/>
      <c r="G7" s="82"/>
      <c r="H7" s="82"/>
      <c r="I7" s="190"/>
      <c r="J7" s="83">
        <v>97314</v>
      </c>
      <c r="K7" s="85">
        <v>40554</v>
      </c>
      <c r="L7" s="85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7" t="s">
        <v>11</v>
      </c>
    </row>
    <row r="8" spans="1:24" ht="28.8" x14ac:dyDescent="0.35">
      <c r="A8" s="78">
        <v>6</v>
      </c>
      <c r="B8" s="91" t="s">
        <v>23</v>
      </c>
      <c r="C8" s="91" t="s">
        <v>24</v>
      </c>
      <c r="D8" s="81" t="s">
        <v>14</v>
      </c>
      <c r="E8" s="82">
        <v>2011</v>
      </c>
      <c r="F8" s="82"/>
      <c r="G8" s="82"/>
      <c r="H8" s="82"/>
      <c r="I8" s="190"/>
      <c r="J8" s="81">
        <v>1830000</v>
      </c>
      <c r="K8" s="85">
        <v>40544</v>
      </c>
      <c r="L8" s="85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87" t="s">
        <v>25</v>
      </c>
    </row>
    <row r="9" spans="1:24" x14ac:dyDescent="0.35">
      <c r="A9" s="78">
        <v>7</v>
      </c>
      <c r="B9" s="79" t="s">
        <v>26</v>
      </c>
      <c r="C9" s="80" t="s">
        <v>27</v>
      </c>
      <c r="D9" s="81" t="s">
        <v>14</v>
      </c>
      <c r="E9" s="82">
        <v>2011</v>
      </c>
      <c r="F9" s="82" t="s">
        <v>510</v>
      </c>
      <c r="G9" s="82">
        <v>1038</v>
      </c>
      <c r="H9" s="82"/>
      <c r="I9" s="190">
        <v>2000353</v>
      </c>
      <c r="J9" s="88">
        <v>61320</v>
      </c>
      <c r="K9" s="85">
        <v>40552</v>
      </c>
      <c r="L9" s="85"/>
      <c r="M9" s="86">
        <v>40750</v>
      </c>
      <c r="N9" s="86"/>
      <c r="O9" s="86"/>
      <c r="P9" s="86"/>
      <c r="Q9" s="86"/>
      <c r="R9" s="86"/>
      <c r="S9" s="86"/>
      <c r="T9" s="86"/>
      <c r="U9" s="86"/>
      <c r="V9" s="86"/>
      <c r="W9" s="86"/>
      <c r="X9" s="89" t="s">
        <v>511</v>
      </c>
    </row>
    <row r="10" spans="1:24" ht="28.8" x14ac:dyDescent="0.35">
      <c r="A10" s="78">
        <v>8</v>
      </c>
      <c r="B10" s="91" t="s">
        <v>28</v>
      </c>
      <c r="C10" s="93" t="s">
        <v>29</v>
      </c>
      <c r="D10" s="81" t="s">
        <v>14</v>
      </c>
      <c r="E10" s="82">
        <v>2011</v>
      </c>
      <c r="F10" s="82"/>
      <c r="G10" s="82"/>
      <c r="H10" s="82"/>
      <c r="I10" s="190"/>
      <c r="J10" s="94">
        <v>960000</v>
      </c>
      <c r="K10" s="85">
        <v>40553</v>
      </c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 t="s">
        <v>30</v>
      </c>
    </row>
    <row r="11" spans="1:24" ht="28.8" x14ac:dyDescent="0.35">
      <c r="A11" s="78">
        <v>9</v>
      </c>
      <c r="B11" s="80" t="s">
        <v>31</v>
      </c>
      <c r="C11" s="80" t="s">
        <v>32</v>
      </c>
      <c r="D11" s="81" t="s">
        <v>14</v>
      </c>
      <c r="E11" s="82">
        <v>2011</v>
      </c>
      <c r="F11" s="82" t="s">
        <v>512</v>
      </c>
      <c r="G11" s="82">
        <v>1041</v>
      </c>
      <c r="H11" s="82"/>
      <c r="I11" s="190">
        <v>2000082</v>
      </c>
      <c r="J11" s="81">
        <v>144000</v>
      </c>
      <c r="K11" s="85">
        <v>40545</v>
      </c>
      <c r="L11" s="85"/>
      <c r="M11" s="86">
        <v>40750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9" t="s">
        <v>16</v>
      </c>
    </row>
    <row r="12" spans="1:24" ht="36" customHeight="1" x14ac:dyDescent="0.35">
      <c r="A12" s="78">
        <v>10</v>
      </c>
      <c r="B12" s="80" t="s">
        <v>31</v>
      </c>
      <c r="C12" s="80" t="s">
        <v>33</v>
      </c>
      <c r="D12" s="81" t="s">
        <v>14</v>
      </c>
      <c r="E12" s="232">
        <v>2011</v>
      </c>
      <c r="F12" s="82"/>
      <c r="G12" s="82"/>
      <c r="H12" s="82"/>
      <c r="I12" s="190"/>
      <c r="J12" s="95">
        <v>74439</v>
      </c>
      <c r="K12" s="85">
        <v>40556</v>
      </c>
      <c r="L12" s="85"/>
      <c r="M12" s="86">
        <v>40750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9" t="s">
        <v>16</v>
      </c>
    </row>
    <row r="13" spans="1:24" ht="28.8" x14ac:dyDescent="0.35">
      <c r="A13" s="78">
        <v>11</v>
      </c>
      <c r="B13" s="79" t="s">
        <v>34</v>
      </c>
      <c r="C13" s="80" t="s">
        <v>35</v>
      </c>
      <c r="D13" s="81" t="s">
        <v>36</v>
      </c>
      <c r="E13" s="82">
        <v>2011</v>
      </c>
      <c r="F13" s="82"/>
      <c r="G13" s="82">
        <v>211014591</v>
      </c>
      <c r="H13" s="82"/>
      <c r="I13" s="190"/>
      <c r="J13" s="95">
        <v>15000</v>
      </c>
      <c r="K13" s="96">
        <v>40759</v>
      </c>
      <c r="L13" s="96"/>
      <c r="M13" s="86"/>
      <c r="N13" s="86"/>
      <c r="O13" s="86">
        <v>40861</v>
      </c>
      <c r="P13" s="86">
        <v>40861</v>
      </c>
      <c r="Q13" s="86"/>
      <c r="R13" s="86"/>
      <c r="S13" s="86"/>
      <c r="T13" s="86"/>
      <c r="U13" s="86"/>
      <c r="V13" s="86"/>
      <c r="W13" s="86"/>
      <c r="X13" s="97"/>
    </row>
    <row r="14" spans="1:24" ht="36" customHeight="1" x14ac:dyDescent="0.35">
      <c r="A14" s="78">
        <v>12</v>
      </c>
      <c r="B14" s="79" t="s">
        <v>37</v>
      </c>
      <c r="C14" s="80" t="s">
        <v>35</v>
      </c>
      <c r="D14" s="81" t="s">
        <v>36</v>
      </c>
      <c r="E14" s="82">
        <v>2011</v>
      </c>
      <c r="F14" s="82"/>
      <c r="G14" s="82">
        <v>211014588</v>
      </c>
      <c r="H14" s="82"/>
      <c r="I14" s="190"/>
      <c r="J14" s="95">
        <v>15000</v>
      </c>
      <c r="K14" s="96">
        <v>40759</v>
      </c>
      <c r="L14" s="96"/>
      <c r="M14" s="86"/>
      <c r="N14" s="86"/>
      <c r="O14" s="86">
        <v>40861</v>
      </c>
      <c r="P14" s="86">
        <v>40861</v>
      </c>
      <c r="Q14" s="86"/>
      <c r="R14" s="86"/>
      <c r="S14" s="86"/>
      <c r="T14" s="86"/>
      <c r="U14" s="86"/>
      <c r="V14" s="86"/>
      <c r="W14" s="86"/>
      <c r="X14" s="97"/>
    </row>
    <row r="15" spans="1:24" customFormat="1" ht="17.25" customHeight="1" x14ac:dyDescent="0.3">
      <c r="A15" s="78">
        <v>13</v>
      </c>
      <c r="B15" s="98" t="s">
        <v>252</v>
      </c>
      <c r="C15" s="99" t="s">
        <v>253</v>
      </c>
      <c r="D15" s="82">
        <v>5310</v>
      </c>
      <c r="E15" s="82">
        <v>2012</v>
      </c>
      <c r="F15" s="82"/>
      <c r="G15" s="82"/>
      <c r="H15" s="82"/>
      <c r="I15" s="190"/>
      <c r="J15" s="100">
        <v>34000</v>
      </c>
      <c r="K15" s="102">
        <v>40787</v>
      </c>
      <c r="L15" s="102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103"/>
    </row>
    <row r="16" spans="1:24" customFormat="1" ht="17.25" customHeight="1" x14ac:dyDescent="0.3">
      <c r="A16" s="78">
        <v>14</v>
      </c>
      <c r="B16" s="98" t="s">
        <v>252</v>
      </c>
      <c r="C16" s="99" t="s">
        <v>254</v>
      </c>
      <c r="D16" s="82">
        <v>5310</v>
      </c>
      <c r="E16" s="82">
        <v>2012</v>
      </c>
      <c r="F16" s="82"/>
      <c r="G16" s="82"/>
      <c r="H16" s="82"/>
      <c r="I16" s="190"/>
      <c r="J16" s="100">
        <v>34000</v>
      </c>
      <c r="K16" s="102">
        <v>40787</v>
      </c>
      <c r="L16" s="10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103"/>
    </row>
    <row r="17" spans="1:24" customFormat="1" ht="30" customHeight="1" x14ac:dyDescent="0.3">
      <c r="A17" s="78">
        <v>15</v>
      </c>
      <c r="B17" s="98" t="s">
        <v>260</v>
      </c>
      <c r="C17" s="99" t="s">
        <v>261</v>
      </c>
      <c r="D17" s="82">
        <v>5310</v>
      </c>
      <c r="E17" s="82">
        <v>2012</v>
      </c>
      <c r="F17" s="82"/>
      <c r="G17" s="82"/>
      <c r="H17" s="82"/>
      <c r="I17" s="190"/>
      <c r="J17" s="100">
        <v>50250</v>
      </c>
      <c r="K17" s="102">
        <v>40787</v>
      </c>
      <c r="L17" s="102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103"/>
    </row>
    <row r="18" spans="1:24" customFormat="1" ht="30" customHeight="1" x14ac:dyDescent="0.3">
      <c r="A18" s="78">
        <v>16</v>
      </c>
      <c r="B18" s="98" t="s">
        <v>260</v>
      </c>
      <c r="C18" s="99" t="s">
        <v>262</v>
      </c>
      <c r="D18" s="82">
        <v>5310</v>
      </c>
      <c r="E18" s="82">
        <v>2012</v>
      </c>
      <c r="F18" s="82"/>
      <c r="G18" s="82"/>
      <c r="H18" s="82"/>
      <c r="I18" s="190"/>
      <c r="J18" s="100">
        <v>50250</v>
      </c>
      <c r="K18" s="102">
        <v>40787</v>
      </c>
      <c r="L18" s="102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103"/>
    </row>
    <row r="19" spans="1:24" customFormat="1" ht="15" customHeight="1" x14ac:dyDescent="0.3">
      <c r="A19" s="78">
        <v>17</v>
      </c>
      <c r="B19" s="104" t="s">
        <v>275</v>
      </c>
      <c r="C19" s="104"/>
      <c r="D19" s="105" t="s">
        <v>279</v>
      </c>
      <c r="E19" s="82">
        <v>2012</v>
      </c>
      <c r="F19" s="82"/>
      <c r="G19" s="82"/>
      <c r="H19" s="82"/>
      <c r="I19" s="190"/>
      <c r="J19" s="106">
        <v>69838</v>
      </c>
      <c r="K19" s="102">
        <v>40787</v>
      </c>
      <c r="L19" s="107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97"/>
    </row>
    <row r="20" spans="1:24" customFormat="1" ht="17.25" customHeight="1" x14ac:dyDescent="0.3">
      <c r="A20" s="78">
        <v>18</v>
      </c>
      <c r="B20" s="108" t="s">
        <v>294</v>
      </c>
      <c r="C20" s="154" t="s">
        <v>388</v>
      </c>
      <c r="D20" s="109">
        <v>5311</v>
      </c>
      <c r="E20" s="82">
        <v>2012</v>
      </c>
      <c r="F20" s="82"/>
      <c r="G20" s="82"/>
      <c r="H20" s="82"/>
      <c r="I20" s="190"/>
      <c r="J20" s="110">
        <v>128000</v>
      </c>
      <c r="K20" s="102">
        <v>40787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9"/>
    </row>
    <row r="21" spans="1:24" customFormat="1" ht="17.25" customHeight="1" x14ac:dyDescent="0.3">
      <c r="A21" s="78">
        <v>19</v>
      </c>
      <c r="B21" s="108" t="s">
        <v>297</v>
      </c>
      <c r="C21" s="154" t="s">
        <v>388</v>
      </c>
      <c r="D21" s="109">
        <v>5311</v>
      </c>
      <c r="E21" s="82">
        <v>2012</v>
      </c>
      <c r="F21" s="82"/>
      <c r="G21" s="82"/>
      <c r="H21" s="82"/>
      <c r="I21" s="190"/>
      <c r="J21" s="110">
        <v>163820</v>
      </c>
      <c r="K21" s="102">
        <v>40787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12"/>
    </row>
    <row r="22" spans="1:24" customFormat="1" ht="19.5" customHeight="1" x14ac:dyDescent="0.3">
      <c r="A22" s="78">
        <v>20</v>
      </c>
      <c r="B22" s="108" t="s">
        <v>313</v>
      </c>
      <c r="C22" s="154" t="s">
        <v>388</v>
      </c>
      <c r="D22" s="109">
        <v>5311</v>
      </c>
      <c r="E22" s="82">
        <v>2012</v>
      </c>
      <c r="F22" s="82"/>
      <c r="G22" s="82"/>
      <c r="H22" s="82"/>
      <c r="I22" s="190"/>
      <c r="J22" s="110">
        <v>430000</v>
      </c>
      <c r="K22" s="102">
        <v>40787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89"/>
    </row>
    <row r="23" spans="1:24" customFormat="1" ht="18.75" customHeight="1" x14ac:dyDescent="0.3">
      <c r="A23" s="78">
        <v>21</v>
      </c>
      <c r="B23" s="108" t="s">
        <v>8</v>
      </c>
      <c r="C23" s="108"/>
      <c r="D23" s="109">
        <v>5316</v>
      </c>
      <c r="E23" s="82">
        <v>2012</v>
      </c>
      <c r="F23" s="82"/>
      <c r="G23" s="82"/>
      <c r="H23" s="82"/>
      <c r="I23" s="190"/>
      <c r="J23" s="110">
        <v>125000</v>
      </c>
      <c r="K23" s="102">
        <v>40787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89"/>
    </row>
    <row r="24" spans="1:24" customFormat="1" ht="19.5" customHeight="1" x14ac:dyDescent="0.3">
      <c r="A24" s="78">
        <v>22</v>
      </c>
      <c r="B24" s="108" t="s">
        <v>275</v>
      </c>
      <c r="C24" s="108"/>
      <c r="D24" s="109">
        <v>5317</v>
      </c>
      <c r="E24" s="82">
        <v>2012</v>
      </c>
      <c r="F24" s="82"/>
      <c r="G24" s="82"/>
      <c r="H24" s="82"/>
      <c r="I24" s="190"/>
      <c r="J24" s="110">
        <v>113386</v>
      </c>
      <c r="K24" s="102">
        <v>40787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89"/>
    </row>
    <row r="25" spans="1:24" s="3" customFormat="1" ht="25.2" customHeight="1" x14ac:dyDescent="0.35">
      <c r="A25" s="113"/>
      <c r="B25" s="114"/>
      <c r="C25" s="114"/>
      <c r="D25" s="115" t="s">
        <v>38</v>
      </c>
      <c r="E25" s="115"/>
      <c r="F25" s="115"/>
      <c r="G25" s="115"/>
      <c r="H25" s="115"/>
      <c r="I25" s="230"/>
      <c r="J25" s="115">
        <f>SUM(J3:J24)</f>
        <v>14973739</v>
      </c>
      <c r="K25" s="115"/>
      <c r="L25" s="117"/>
      <c r="M25" s="117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9"/>
    </row>
    <row r="26" spans="1:24" ht="22.2" customHeight="1" x14ac:dyDescent="0.35">
      <c r="A26" s="71"/>
      <c r="B26" s="71" t="s">
        <v>39</v>
      </c>
      <c r="C26" s="72"/>
      <c r="D26" s="72"/>
      <c r="E26" s="72"/>
      <c r="F26" s="72"/>
      <c r="G26" s="72"/>
      <c r="H26" s="72"/>
      <c r="I26" s="206"/>
      <c r="J26" s="120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80"/>
    </row>
    <row r="27" spans="1:24" ht="58.2" customHeight="1" x14ac:dyDescent="0.35">
      <c r="A27" s="77" t="s">
        <v>1</v>
      </c>
      <c r="B27" s="77" t="s">
        <v>2</v>
      </c>
      <c r="C27" s="77" t="s">
        <v>3</v>
      </c>
      <c r="D27" s="77" t="s">
        <v>4</v>
      </c>
      <c r="E27" s="77" t="s">
        <v>310</v>
      </c>
      <c r="F27" s="77" t="s">
        <v>345</v>
      </c>
      <c r="G27" s="77" t="s">
        <v>346</v>
      </c>
      <c r="H27" s="77" t="s">
        <v>347</v>
      </c>
      <c r="I27" s="204" t="s">
        <v>348</v>
      </c>
      <c r="J27" s="77" t="s">
        <v>5</v>
      </c>
      <c r="K27" s="77" t="s">
        <v>6</v>
      </c>
      <c r="L27" s="77" t="s">
        <v>349</v>
      </c>
      <c r="M27" s="77" t="s">
        <v>315</v>
      </c>
      <c r="N27" s="77" t="s">
        <v>314</v>
      </c>
      <c r="O27" s="77" t="s">
        <v>316</v>
      </c>
      <c r="P27" s="77" t="s">
        <v>317</v>
      </c>
      <c r="Q27" s="77" t="s">
        <v>318</v>
      </c>
      <c r="R27" s="77" t="s">
        <v>319</v>
      </c>
      <c r="S27" s="77" t="s">
        <v>320</v>
      </c>
      <c r="T27" s="77" t="s">
        <v>321</v>
      </c>
      <c r="U27" s="77" t="s">
        <v>322</v>
      </c>
      <c r="V27" s="77" t="s">
        <v>323</v>
      </c>
      <c r="W27" s="77" t="s">
        <v>350</v>
      </c>
      <c r="X27" s="77" t="s">
        <v>7</v>
      </c>
    </row>
    <row r="28" spans="1:24" x14ac:dyDescent="0.35">
      <c r="A28" s="112">
        <v>1</v>
      </c>
      <c r="B28" s="121" t="s">
        <v>40</v>
      </c>
      <c r="C28" s="201" t="s">
        <v>41</v>
      </c>
      <c r="D28" s="109" t="s">
        <v>14</v>
      </c>
      <c r="E28" s="109">
        <v>2010</v>
      </c>
      <c r="F28" s="192" t="s">
        <v>364</v>
      </c>
      <c r="G28" s="109"/>
      <c r="H28" s="122"/>
      <c r="I28" s="109"/>
      <c r="J28" s="83">
        <v>43622</v>
      </c>
      <c r="K28" s="102">
        <v>40573</v>
      </c>
      <c r="L28" s="102">
        <v>40672</v>
      </c>
      <c r="M28" s="85">
        <v>40854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97" t="s">
        <v>495</v>
      </c>
    </row>
    <row r="29" spans="1:24" ht="28.8" x14ac:dyDescent="0.35">
      <c r="A29" s="112">
        <v>2</v>
      </c>
      <c r="B29" s="91" t="s">
        <v>42</v>
      </c>
      <c r="C29" s="202" t="s">
        <v>43</v>
      </c>
      <c r="D29" s="109" t="s">
        <v>14</v>
      </c>
      <c r="E29" s="109"/>
      <c r="F29" s="109"/>
      <c r="G29" s="109"/>
      <c r="H29" s="122"/>
      <c r="I29" s="109"/>
      <c r="J29" s="101">
        <v>600000</v>
      </c>
      <c r="K29" s="102">
        <v>40564</v>
      </c>
      <c r="L29" s="102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03" t="s">
        <v>327</v>
      </c>
    </row>
    <row r="30" spans="1:24" x14ac:dyDescent="0.35">
      <c r="A30" s="112">
        <v>3</v>
      </c>
      <c r="B30" s="121" t="s">
        <v>354</v>
      </c>
      <c r="C30" s="201" t="s">
        <v>44</v>
      </c>
      <c r="D30" s="109" t="s">
        <v>14</v>
      </c>
      <c r="E30" s="109">
        <v>2010</v>
      </c>
      <c r="F30" s="192" t="s">
        <v>363</v>
      </c>
      <c r="G30" s="192">
        <v>291001031</v>
      </c>
      <c r="H30" s="122"/>
      <c r="I30" s="109"/>
      <c r="J30" s="83">
        <v>264000</v>
      </c>
      <c r="K30" s="102">
        <v>40574</v>
      </c>
      <c r="L30" s="102"/>
      <c r="M30" s="85">
        <v>40736</v>
      </c>
      <c r="N30" s="85"/>
      <c r="O30" s="85">
        <v>40773</v>
      </c>
      <c r="P30" s="85">
        <v>40773</v>
      </c>
      <c r="Q30" s="85"/>
      <c r="R30" s="85"/>
      <c r="S30" s="85"/>
      <c r="T30" s="85"/>
      <c r="U30" s="85"/>
      <c r="V30" s="85">
        <v>40808</v>
      </c>
      <c r="W30" s="85">
        <v>41455</v>
      </c>
      <c r="X30" s="97"/>
    </row>
    <row r="31" spans="1:24" x14ac:dyDescent="0.35">
      <c r="A31" s="112">
        <v>4</v>
      </c>
      <c r="B31" s="121" t="s">
        <v>45</v>
      </c>
      <c r="C31" s="201" t="s">
        <v>46</v>
      </c>
      <c r="D31" s="109" t="s">
        <v>14</v>
      </c>
      <c r="E31" s="109">
        <v>2010</v>
      </c>
      <c r="F31" s="193" t="s">
        <v>365</v>
      </c>
      <c r="G31" s="192">
        <v>291001050</v>
      </c>
      <c r="H31" s="122"/>
      <c r="I31" s="109"/>
      <c r="J31" s="83">
        <v>31200</v>
      </c>
      <c r="K31" s="102">
        <v>40565</v>
      </c>
      <c r="L31" s="102">
        <v>40694</v>
      </c>
      <c r="M31" s="85">
        <v>40784</v>
      </c>
      <c r="N31" s="85"/>
      <c r="O31" s="85"/>
      <c r="P31" s="85"/>
      <c r="Q31" s="85"/>
      <c r="R31" s="85"/>
      <c r="S31" s="85"/>
      <c r="T31" s="85"/>
      <c r="U31" s="85"/>
      <c r="V31" s="85">
        <v>40830</v>
      </c>
      <c r="W31" s="85">
        <v>41455</v>
      </c>
      <c r="X31" s="97"/>
    </row>
    <row r="32" spans="1:24" ht="28.8" x14ac:dyDescent="0.35">
      <c r="A32" s="112">
        <v>5</v>
      </c>
      <c r="B32" s="91" t="s">
        <v>352</v>
      </c>
      <c r="C32" s="202" t="s">
        <v>47</v>
      </c>
      <c r="D32" s="109" t="s">
        <v>14</v>
      </c>
      <c r="E32" s="109"/>
      <c r="F32" s="109"/>
      <c r="G32" s="109"/>
      <c r="H32" s="122"/>
      <c r="I32" s="109"/>
      <c r="J32" s="101">
        <v>309663</v>
      </c>
      <c r="K32" s="102">
        <v>40559</v>
      </c>
      <c r="L32" s="102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103" t="s">
        <v>328</v>
      </c>
    </row>
    <row r="33" spans="1:24" ht="28.8" x14ac:dyDescent="0.35">
      <c r="A33" s="112">
        <v>6</v>
      </c>
      <c r="B33" s="91" t="s">
        <v>353</v>
      </c>
      <c r="C33" s="202" t="s">
        <v>48</v>
      </c>
      <c r="D33" s="109" t="s">
        <v>14</v>
      </c>
      <c r="E33" s="109"/>
      <c r="F33" s="109"/>
      <c r="G33" s="109"/>
      <c r="H33" s="122"/>
      <c r="I33" s="109"/>
      <c r="J33" s="101">
        <v>476000</v>
      </c>
      <c r="K33" s="102">
        <v>40561</v>
      </c>
      <c r="L33" s="102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103" t="s">
        <v>329</v>
      </c>
    </row>
    <row r="34" spans="1:24" ht="43.5" customHeight="1" x14ac:dyDescent="0.35">
      <c r="A34" s="112">
        <v>7</v>
      </c>
      <c r="B34" s="93" t="s">
        <v>49</v>
      </c>
      <c r="C34" s="202" t="s">
        <v>50</v>
      </c>
      <c r="D34" s="109" t="s">
        <v>14</v>
      </c>
      <c r="E34" s="109" t="s">
        <v>372</v>
      </c>
      <c r="F34" s="192" t="s">
        <v>366</v>
      </c>
      <c r="G34" s="109"/>
      <c r="H34" s="122"/>
      <c r="I34" s="109"/>
      <c r="J34" s="100">
        <f>146860+133510</f>
        <v>280370</v>
      </c>
      <c r="K34" s="102">
        <v>40555</v>
      </c>
      <c r="L34" s="102">
        <v>40681</v>
      </c>
      <c r="M34" s="96">
        <v>40802</v>
      </c>
      <c r="N34" s="96">
        <v>40807</v>
      </c>
      <c r="O34" s="96"/>
      <c r="P34" s="231" t="s">
        <v>520</v>
      </c>
      <c r="Q34" s="96"/>
      <c r="R34" s="96"/>
      <c r="S34" s="96"/>
      <c r="T34" s="96"/>
      <c r="U34" s="96"/>
      <c r="V34" s="96"/>
      <c r="W34" s="96"/>
      <c r="X34" s="103" t="s">
        <v>522</v>
      </c>
    </row>
    <row r="35" spans="1:24" ht="42.6" x14ac:dyDescent="0.35">
      <c r="A35" s="112">
        <v>8</v>
      </c>
      <c r="B35" s="93" t="s">
        <v>49</v>
      </c>
      <c r="C35" s="201" t="s">
        <v>51</v>
      </c>
      <c r="D35" s="109" t="s">
        <v>14</v>
      </c>
      <c r="E35" s="109">
        <v>2010</v>
      </c>
      <c r="F35" s="192" t="s">
        <v>367</v>
      </c>
      <c r="G35" s="109"/>
      <c r="H35" s="122"/>
      <c r="I35" s="109"/>
      <c r="J35" s="83">
        <v>72000</v>
      </c>
      <c r="K35" s="102">
        <v>40544</v>
      </c>
      <c r="L35" s="102">
        <v>40681</v>
      </c>
      <c r="M35" s="85">
        <v>40812</v>
      </c>
      <c r="N35" s="85">
        <v>40819</v>
      </c>
      <c r="O35" s="85"/>
      <c r="P35" s="231" t="s">
        <v>520</v>
      </c>
      <c r="Q35" s="85"/>
      <c r="R35" s="85"/>
      <c r="S35" s="85"/>
      <c r="T35" s="85"/>
      <c r="U35" s="85"/>
      <c r="V35" s="85"/>
      <c r="W35" s="85"/>
      <c r="X35" s="103" t="s">
        <v>521</v>
      </c>
    </row>
    <row r="36" spans="1:24" ht="42.6" x14ac:dyDescent="0.35">
      <c r="A36" s="112">
        <v>9</v>
      </c>
      <c r="B36" s="93" t="s">
        <v>49</v>
      </c>
      <c r="C36" s="201" t="s">
        <v>52</v>
      </c>
      <c r="D36" s="109" t="s">
        <v>14</v>
      </c>
      <c r="E36" s="109">
        <v>2010</v>
      </c>
      <c r="F36" s="192" t="s">
        <v>368</v>
      </c>
      <c r="G36" s="109"/>
      <c r="H36" s="122"/>
      <c r="I36" s="109"/>
      <c r="J36" s="83">
        <v>56000</v>
      </c>
      <c r="K36" s="102">
        <v>40545</v>
      </c>
      <c r="L36" s="102">
        <v>40681</v>
      </c>
      <c r="M36" s="85">
        <v>40812</v>
      </c>
      <c r="N36" s="85">
        <v>40819</v>
      </c>
      <c r="O36" s="85"/>
      <c r="P36" s="231" t="s">
        <v>520</v>
      </c>
      <c r="Q36" s="85"/>
      <c r="R36" s="85"/>
      <c r="S36" s="85"/>
      <c r="T36" s="85"/>
      <c r="U36" s="85"/>
      <c r="V36" s="85"/>
      <c r="W36" s="85"/>
      <c r="X36" s="103" t="s">
        <v>521</v>
      </c>
    </row>
    <row r="37" spans="1:24" ht="42.6" x14ac:dyDescent="0.35">
      <c r="A37" s="112">
        <v>10</v>
      </c>
      <c r="B37" s="93" t="s">
        <v>49</v>
      </c>
      <c r="C37" s="201" t="s">
        <v>53</v>
      </c>
      <c r="D37" s="109" t="s">
        <v>14</v>
      </c>
      <c r="E37" s="109">
        <v>2010</v>
      </c>
      <c r="F37" s="192" t="s">
        <v>369</v>
      </c>
      <c r="G37" s="109"/>
      <c r="H37" s="122"/>
      <c r="I37" s="109"/>
      <c r="J37" s="83">
        <v>50000</v>
      </c>
      <c r="K37" s="102">
        <v>40546</v>
      </c>
      <c r="L37" s="102">
        <v>40681</v>
      </c>
      <c r="M37" s="85">
        <v>40812</v>
      </c>
      <c r="N37" s="85">
        <v>40819</v>
      </c>
      <c r="O37" s="85"/>
      <c r="P37" s="231" t="s">
        <v>520</v>
      </c>
      <c r="Q37" s="85"/>
      <c r="R37" s="85"/>
      <c r="S37" s="85"/>
      <c r="T37" s="85"/>
      <c r="U37" s="85"/>
      <c r="V37" s="85"/>
      <c r="W37" s="85"/>
      <c r="X37" s="103" t="s">
        <v>521</v>
      </c>
    </row>
    <row r="38" spans="1:24" ht="28.8" x14ac:dyDescent="0.35">
      <c r="A38" s="112">
        <v>11</v>
      </c>
      <c r="B38" s="93" t="s">
        <v>49</v>
      </c>
      <c r="C38" s="201" t="s">
        <v>54</v>
      </c>
      <c r="D38" s="109" t="s">
        <v>14</v>
      </c>
      <c r="E38" s="109"/>
      <c r="F38" s="109"/>
      <c r="G38" s="109"/>
      <c r="H38" s="122"/>
      <c r="I38" s="109"/>
      <c r="J38" s="83">
        <v>48000</v>
      </c>
      <c r="K38" s="102">
        <v>40547</v>
      </c>
      <c r="L38" s="102"/>
      <c r="M38" s="85"/>
      <c r="N38" s="85"/>
      <c r="O38" s="85"/>
      <c r="P38" s="231"/>
      <c r="Q38" s="85"/>
      <c r="R38" s="85"/>
      <c r="S38" s="85"/>
      <c r="T38" s="85"/>
      <c r="U38" s="85"/>
      <c r="V38" s="85"/>
      <c r="W38" s="85"/>
      <c r="X38" s="103" t="s">
        <v>330</v>
      </c>
    </row>
    <row r="39" spans="1:24" ht="28.8" x14ac:dyDescent="0.35">
      <c r="A39" s="112">
        <v>12</v>
      </c>
      <c r="B39" s="93" t="s">
        <v>49</v>
      </c>
      <c r="C39" s="201" t="s">
        <v>55</v>
      </c>
      <c r="D39" s="109" t="s">
        <v>14</v>
      </c>
      <c r="E39" s="109"/>
      <c r="F39" s="109"/>
      <c r="G39" s="109"/>
      <c r="H39" s="122"/>
      <c r="I39" s="109"/>
      <c r="J39" s="94">
        <v>200000</v>
      </c>
      <c r="K39" s="102">
        <v>40548</v>
      </c>
      <c r="L39" s="102"/>
      <c r="M39" s="85"/>
      <c r="N39" s="85"/>
      <c r="O39" s="85"/>
      <c r="P39" s="231"/>
      <c r="Q39" s="85"/>
      <c r="R39" s="85"/>
      <c r="S39" s="85"/>
      <c r="T39" s="85"/>
      <c r="U39" s="85"/>
      <c r="V39" s="85"/>
      <c r="W39" s="85"/>
      <c r="X39" s="103" t="s">
        <v>330</v>
      </c>
    </row>
    <row r="40" spans="1:24" ht="42.6" x14ac:dyDescent="0.35">
      <c r="A40" s="112">
        <v>13</v>
      </c>
      <c r="B40" s="124" t="s">
        <v>49</v>
      </c>
      <c r="C40" s="201" t="s">
        <v>56</v>
      </c>
      <c r="D40" s="109" t="s">
        <v>14</v>
      </c>
      <c r="E40" s="109">
        <v>2012</v>
      </c>
      <c r="F40" s="192" t="s">
        <v>370</v>
      </c>
      <c r="G40" s="109"/>
      <c r="H40" s="122"/>
      <c r="I40" s="109"/>
      <c r="J40" s="94">
        <v>120000</v>
      </c>
      <c r="K40" s="102">
        <v>40549</v>
      </c>
      <c r="L40" s="102">
        <v>40681</v>
      </c>
      <c r="M40" s="85">
        <v>40812</v>
      </c>
      <c r="N40" s="85">
        <v>40819</v>
      </c>
      <c r="O40" s="85"/>
      <c r="P40" s="231" t="s">
        <v>520</v>
      </c>
      <c r="Q40" s="85"/>
      <c r="R40" s="85"/>
      <c r="S40" s="85"/>
      <c r="T40" s="85"/>
      <c r="U40" s="85"/>
      <c r="V40" s="85"/>
      <c r="W40" s="85"/>
      <c r="X40" s="103" t="s">
        <v>521</v>
      </c>
    </row>
    <row r="41" spans="1:24" ht="42.6" x14ac:dyDescent="0.35">
      <c r="A41" s="112">
        <v>14</v>
      </c>
      <c r="B41" s="124" t="s">
        <v>49</v>
      </c>
      <c r="C41" s="201" t="s">
        <v>57</v>
      </c>
      <c r="D41" s="109" t="s">
        <v>14</v>
      </c>
      <c r="E41" s="109">
        <v>2010</v>
      </c>
      <c r="F41" s="192" t="s">
        <v>371</v>
      </c>
      <c r="G41" s="109"/>
      <c r="H41" s="122"/>
      <c r="I41" s="109"/>
      <c r="J41" s="83">
        <v>99200</v>
      </c>
      <c r="K41" s="102">
        <v>40550</v>
      </c>
      <c r="L41" s="102">
        <v>40681</v>
      </c>
      <c r="M41" s="85">
        <v>40812</v>
      </c>
      <c r="N41" s="85">
        <v>40819</v>
      </c>
      <c r="O41" s="85"/>
      <c r="P41" s="231" t="s">
        <v>520</v>
      </c>
      <c r="Q41" s="85"/>
      <c r="R41" s="85"/>
      <c r="S41" s="85"/>
      <c r="T41" s="85"/>
      <c r="U41" s="85"/>
      <c r="V41" s="85"/>
      <c r="W41" s="85"/>
      <c r="X41" s="103" t="s">
        <v>521</v>
      </c>
    </row>
    <row r="42" spans="1:24" ht="28.8" x14ac:dyDescent="0.35">
      <c r="A42" s="112">
        <v>15</v>
      </c>
      <c r="B42" s="124" t="s">
        <v>49</v>
      </c>
      <c r="C42" s="201" t="s">
        <v>58</v>
      </c>
      <c r="D42" s="109" t="s">
        <v>14</v>
      </c>
      <c r="E42" s="109"/>
      <c r="F42" s="109"/>
      <c r="G42" s="109"/>
      <c r="H42" s="122"/>
      <c r="I42" s="109"/>
      <c r="J42" s="83">
        <v>56000</v>
      </c>
      <c r="K42" s="102">
        <v>40551</v>
      </c>
      <c r="L42" s="102"/>
      <c r="M42" s="85"/>
      <c r="N42" s="85"/>
      <c r="O42" s="85"/>
      <c r="P42" s="231"/>
      <c r="Q42" s="85"/>
      <c r="R42" s="85"/>
      <c r="S42" s="85"/>
      <c r="T42" s="85"/>
      <c r="U42" s="85"/>
      <c r="V42" s="85"/>
      <c r="W42" s="85"/>
      <c r="X42" s="103" t="s">
        <v>330</v>
      </c>
    </row>
    <row r="43" spans="1:24" ht="28.8" x14ac:dyDescent="0.35">
      <c r="A43" s="112">
        <v>16</v>
      </c>
      <c r="B43" s="124" t="s">
        <v>49</v>
      </c>
      <c r="C43" s="201" t="s">
        <v>59</v>
      </c>
      <c r="D43" s="109" t="s">
        <v>14</v>
      </c>
      <c r="E43" s="109"/>
      <c r="F43" s="109"/>
      <c r="G43" s="109"/>
      <c r="H43" s="122"/>
      <c r="I43" s="109"/>
      <c r="J43" s="83">
        <v>40000</v>
      </c>
      <c r="K43" s="102">
        <v>40552</v>
      </c>
      <c r="L43" s="102"/>
      <c r="M43" s="85"/>
      <c r="N43" s="85"/>
      <c r="O43" s="85"/>
      <c r="P43" s="231"/>
      <c r="Q43" s="85"/>
      <c r="R43" s="85"/>
      <c r="S43" s="85"/>
      <c r="T43" s="85"/>
      <c r="U43" s="85"/>
      <c r="V43" s="85"/>
      <c r="W43" s="85"/>
      <c r="X43" s="103" t="s">
        <v>330</v>
      </c>
    </row>
    <row r="44" spans="1:24" ht="28.8" x14ac:dyDescent="0.35">
      <c r="A44" s="112">
        <v>17</v>
      </c>
      <c r="B44" s="124" t="s">
        <v>49</v>
      </c>
      <c r="C44" s="201" t="s">
        <v>60</v>
      </c>
      <c r="D44" s="109" t="s">
        <v>14</v>
      </c>
      <c r="E44" s="109"/>
      <c r="F44" s="109"/>
      <c r="G44" s="109"/>
      <c r="H44" s="122"/>
      <c r="I44" s="109"/>
      <c r="J44" s="83">
        <v>32000</v>
      </c>
      <c r="K44" s="102">
        <v>40553</v>
      </c>
      <c r="L44" s="102"/>
      <c r="M44" s="85"/>
      <c r="N44" s="85"/>
      <c r="O44" s="85"/>
      <c r="P44" s="231"/>
      <c r="Q44" s="85"/>
      <c r="R44" s="85"/>
      <c r="S44" s="85"/>
      <c r="T44" s="85"/>
      <c r="U44" s="85"/>
      <c r="V44" s="85"/>
      <c r="W44" s="85"/>
      <c r="X44" s="103" t="s">
        <v>330</v>
      </c>
    </row>
    <row r="45" spans="1:24" ht="28.8" x14ac:dyDescent="0.35">
      <c r="A45" s="112">
        <v>18</v>
      </c>
      <c r="B45" s="124" t="s">
        <v>49</v>
      </c>
      <c r="C45" s="201" t="s">
        <v>61</v>
      </c>
      <c r="D45" s="109" t="s">
        <v>14</v>
      </c>
      <c r="E45" s="109"/>
      <c r="F45" s="109"/>
      <c r="G45" s="109"/>
      <c r="H45" s="122"/>
      <c r="I45" s="109"/>
      <c r="J45" s="83">
        <v>20000</v>
      </c>
      <c r="K45" s="102">
        <v>40554</v>
      </c>
      <c r="L45" s="102"/>
      <c r="M45" s="85"/>
      <c r="N45" s="85"/>
      <c r="O45" s="85"/>
      <c r="P45" s="231"/>
      <c r="Q45" s="85"/>
      <c r="R45" s="85"/>
      <c r="S45" s="85"/>
      <c r="T45" s="85"/>
      <c r="U45" s="85"/>
      <c r="V45" s="85"/>
      <c r="W45" s="85"/>
      <c r="X45" s="103" t="s">
        <v>330</v>
      </c>
    </row>
    <row r="46" spans="1:24" ht="42.6" x14ac:dyDescent="0.35">
      <c r="A46" s="112">
        <v>19</v>
      </c>
      <c r="B46" s="124" t="s">
        <v>49</v>
      </c>
      <c r="C46" s="202" t="s">
        <v>62</v>
      </c>
      <c r="D46" s="109" t="s">
        <v>14</v>
      </c>
      <c r="E46" s="109" t="s">
        <v>372</v>
      </c>
      <c r="F46" s="192" t="s">
        <v>373</v>
      </c>
      <c r="G46" s="109"/>
      <c r="H46" s="122"/>
      <c r="I46" s="109"/>
      <c r="J46" s="101">
        <f>159974+270732</f>
        <v>430706</v>
      </c>
      <c r="K46" s="102">
        <v>40556</v>
      </c>
      <c r="L46" s="102">
        <v>40681</v>
      </c>
      <c r="M46" s="85">
        <v>40812</v>
      </c>
      <c r="N46" s="85">
        <v>40819</v>
      </c>
      <c r="O46" s="85"/>
      <c r="P46" s="231" t="s">
        <v>520</v>
      </c>
      <c r="Q46" s="96"/>
      <c r="R46" s="96"/>
      <c r="S46" s="96"/>
      <c r="T46" s="96"/>
      <c r="U46" s="96"/>
      <c r="V46" s="96"/>
      <c r="W46" s="96"/>
      <c r="X46" s="103" t="s">
        <v>521</v>
      </c>
    </row>
    <row r="47" spans="1:24" ht="28.8" x14ac:dyDescent="0.35">
      <c r="A47" s="112">
        <v>20</v>
      </c>
      <c r="B47" s="124" t="s">
        <v>49</v>
      </c>
      <c r="C47" s="202" t="s">
        <v>63</v>
      </c>
      <c r="D47" s="109" t="s">
        <v>14</v>
      </c>
      <c r="E47" s="109"/>
      <c r="F47" s="109"/>
      <c r="G47" s="109"/>
      <c r="H47" s="122"/>
      <c r="I47" s="109"/>
      <c r="J47" s="101">
        <v>279200</v>
      </c>
      <c r="K47" s="102">
        <v>40560</v>
      </c>
      <c r="L47" s="102"/>
      <c r="M47" s="96"/>
      <c r="N47" s="96"/>
      <c r="O47" s="96"/>
      <c r="P47" s="231"/>
      <c r="Q47" s="96"/>
      <c r="R47" s="96"/>
      <c r="S47" s="96"/>
      <c r="T47" s="96"/>
      <c r="U47" s="96"/>
      <c r="V47" s="96"/>
      <c r="W47" s="96"/>
      <c r="X47" s="103" t="s">
        <v>330</v>
      </c>
    </row>
    <row r="48" spans="1:24" x14ac:dyDescent="0.35">
      <c r="A48" s="112">
        <v>21</v>
      </c>
      <c r="B48" s="125" t="s">
        <v>64</v>
      </c>
      <c r="C48" s="201" t="s">
        <v>65</v>
      </c>
      <c r="D48" s="109" t="s">
        <v>14</v>
      </c>
      <c r="E48" s="109">
        <v>2011</v>
      </c>
      <c r="F48" s="192" t="s">
        <v>374</v>
      </c>
      <c r="G48" s="109"/>
      <c r="H48" s="122"/>
      <c r="I48" s="109"/>
      <c r="J48" s="83">
        <v>300000</v>
      </c>
      <c r="K48" s="102">
        <v>40566</v>
      </c>
      <c r="L48" s="102">
        <v>40800</v>
      </c>
      <c r="M48" s="85">
        <v>40862</v>
      </c>
      <c r="N48" s="85"/>
      <c r="O48" s="85"/>
      <c r="P48" s="231"/>
      <c r="Q48" s="85"/>
      <c r="R48" s="85"/>
      <c r="S48" s="85"/>
      <c r="T48" s="85"/>
      <c r="U48" s="85"/>
      <c r="V48" s="85"/>
      <c r="W48" s="85"/>
      <c r="X48" s="97" t="s">
        <v>513</v>
      </c>
    </row>
    <row r="49" spans="1:24" x14ac:dyDescent="0.35">
      <c r="A49" s="112">
        <v>22</v>
      </c>
      <c r="B49" s="125" t="s">
        <v>64</v>
      </c>
      <c r="C49" s="201" t="s">
        <v>66</v>
      </c>
      <c r="D49" s="109" t="s">
        <v>14</v>
      </c>
      <c r="E49" s="109">
        <v>2012</v>
      </c>
      <c r="F49" s="192" t="s">
        <v>375</v>
      </c>
      <c r="G49" s="109"/>
      <c r="H49" s="122"/>
      <c r="I49" s="109"/>
      <c r="J49" s="94">
        <v>300000</v>
      </c>
      <c r="K49" s="102">
        <v>40567</v>
      </c>
      <c r="L49" s="102">
        <v>40800</v>
      </c>
      <c r="M49" s="85">
        <v>40862</v>
      </c>
      <c r="N49" s="85"/>
      <c r="O49" s="85"/>
      <c r="P49" s="231"/>
      <c r="Q49" s="85"/>
      <c r="R49" s="85"/>
      <c r="S49" s="85"/>
      <c r="T49" s="85"/>
      <c r="U49" s="85"/>
      <c r="V49" s="85"/>
      <c r="W49" s="85"/>
      <c r="X49" s="97" t="s">
        <v>513</v>
      </c>
    </row>
    <row r="50" spans="1:24" x14ac:dyDescent="0.35">
      <c r="A50" s="112">
        <v>23</v>
      </c>
      <c r="B50" s="125" t="s">
        <v>64</v>
      </c>
      <c r="C50" s="201" t="s">
        <v>67</v>
      </c>
      <c r="D50" s="109" t="s">
        <v>14</v>
      </c>
      <c r="E50" s="109">
        <v>2010</v>
      </c>
      <c r="F50" s="192" t="s">
        <v>376</v>
      </c>
      <c r="G50" s="109"/>
      <c r="H50" s="122"/>
      <c r="I50" s="109"/>
      <c r="J50" s="83">
        <v>300000</v>
      </c>
      <c r="K50" s="102">
        <v>40568</v>
      </c>
      <c r="L50" s="102">
        <v>40800</v>
      </c>
      <c r="M50" s="85">
        <v>40862</v>
      </c>
      <c r="N50" s="85"/>
      <c r="O50" s="85"/>
      <c r="P50" s="231"/>
      <c r="Q50" s="85"/>
      <c r="R50" s="85"/>
      <c r="S50" s="85"/>
      <c r="T50" s="85"/>
      <c r="U50" s="85"/>
      <c r="V50" s="85"/>
      <c r="W50" s="85"/>
      <c r="X50" s="97" t="s">
        <v>513</v>
      </c>
    </row>
    <row r="51" spans="1:24" ht="27.6" x14ac:dyDescent="0.35">
      <c r="A51" s="112">
        <v>24</v>
      </c>
      <c r="B51" s="125" t="s">
        <v>64</v>
      </c>
      <c r="C51" s="201" t="s">
        <v>68</v>
      </c>
      <c r="D51" s="109" t="s">
        <v>14</v>
      </c>
      <c r="E51" s="109"/>
      <c r="F51" s="192"/>
      <c r="G51" s="109"/>
      <c r="H51" s="122"/>
      <c r="I51" s="109"/>
      <c r="J51" s="83">
        <v>20000</v>
      </c>
      <c r="K51" s="102">
        <v>40569</v>
      </c>
      <c r="L51" s="102"/>
      <c r="M51" s="85"/>
      <c r="N51" s="85"/>
      <c r="O51" s="85"/>
      <c r="P51" s="231"/>
      <c r="Q51" s="85"/>
      <c r="R51" s="85"/>
      <c r="S51" s="85"/>
      <c r="T51" s="85"/>
      <c r="U51" s="85"/>
      <c r="V51" s="85"/>
      <c r="W51" s="85"/>
      <c r="X51" s="126" t="s">
        <v>69</v>
      </c>
    </row>
    <row r="52" spans="1:24" ht="41.4" x14ac:dyDescent="0.35">
      <c r="A52" s="112">
        <v>25</v>
      </c>
      <c r="B52" s="124" t="s">
        <v>70</v>
      </c>
      <c r="C52" s="202" t="s">
        <v>71</v>
      </c>
      <c r="D52" s="109" t="s">
        <v>14</v>
      </c>
      <c r="E52" s="109">
        <v>2012</v>
      </c>
      <c r="F52" s="192" t="s">
        <v>377</v>
      </c>
      <c r="G52" s="109"/>
      <c r="H52" s="122"/>
      <c r="I52" s="109"/>
      <c r="J52" s="101">
        <v>273840</v>
      </c>
      <c r="K52" s="102">
        <v>40562</v>
      </c>
      <c r="L52" s="102">
        <v>40683</v>
      </c>
      <c r="M52" s="96">
        <v>40736</v>
      </c>
      <c r="N52" s="96">
        <v>40751</v>
      </c>
      <c r="O52" s="96"/>
      <c r="P52" s="231">
        <v>40827</v>
      </c>
      <c r="Q52" s="96"/>
      <c r="R52" s="96"/>
      <c r="S52" s="96"/>
      <c r="T52" s="96"/>
      <c r="U52" s="96"/>
      <c r="V52" s="96">
        <v>40861</v>
      </c>
      <c r="W52" s="96">
        <v>41455</v>
      </c>
      <c r="X52" s="103" t="s">
        <v>496</v>
      </c>
    </row>
    <row r="53" spans="1:24" ht="27.6" x14ac:dyDescent="0.35">
      <c r="A53" s="112">
        <v>26</v>
      </c>
      <c r="B53" s="125" t="s">
        <v>72</v>
      </c>
      <c r="C53" s="201" t="s">
        <v>73</v>
      </c>
      <c r="D53" s="109" t="s">
        <v>14</v>
      </c>
      <c r="E53" s="109">
        <v>2010</v>
      </c>
      <c r="F53" s="192" t="s">
        <v>378</v>
      </c>
      <c r="G53" s="192">
        <v>291001032</v>
      </c>
      <c r="H53" s="122"/>
      <c r="I53" s="109"/>
      <c r="J53" s="83">
        <v>29482</v>
      </c>
      <c r="K53" s="102">
        <v>40571</v>
      </c>
      <c r="L53" s="102">
        <v>40681</v>
      </c>
      <c r="M53" s="86">
        <v>40736</v>
      </c>
      <c r="N53" s="86">
        <v>40738</v>
      </c>
      <c r="O53" s="85">
        <v>40773</v>
      </c>
      <c r="P53" s="85"/>
      <c r="Q53" s="85"/>
      <c r="R53" s="85"/>
      <c r="S53" s="85"/>
      <c r="T53" s="85"/>
      <c r="U53" s="85"/>
      <c r="V53" s="85">
        <v>40800</v>
      </c>
      <c r="W53" s="85">
        <v>41455</v>
      </c>
      <c r="X53" s="103"/>
    </row>
    <row r="54" spans="1:24" ht="27.6" x14ac:dyDescent="0.35">
      <c r="A54" s="112">
        <v>27</v>
      </c>
      <c r="B54" s="93" t="s">
        <v>74</v>
      </c>
      <c r="C54" s="202" t="s">
        <v>75</v>
      </c>
      <c r="D54" s="109" t="s">
        <v>14</v>
      </c>
      <c r="E54" s="109"/>
      <c r="F54" s="192"/>
      <c r="G54" s="109"/>
      <c r="H54" s="122"/>
      <c r="I54" s="109"/>
      <c r="J54" s="101">
        <v>250000</v>
      </c>
      <c r="K54" s="102">
        <v>40554</v>
      </c>
      <c r="L54" s="102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126" t="s">
        <v>69</v>
      </c>
    </row>
    <row r="55" spans="1:24" ht="28.8" x14ac:dyDescent="0.35">
      <c r="A55" s="112">
        <v>28</v>
      </c>
      <c r="B55" s="124" t="s">
        <v>74</v>
      </c>
      <c r="C55" s="201" t="s">
        <v>76</v>
      </c>
      <c r="D55" s="109" t="s">
        <v>14</v>
      </c>
      <c r="E55" s="109"/>
      <c r="F55" s="192"/>
      <c r="G55" s="109"/>
      <c r="H55" s="122"/>
      <c r="I55" s="109"/>
      <c r="J55" s="83">
        <v>36000</v>
      </c>
      <c r="K55" s="102">
        <v>40572</v>
      </c>
      <c r="L55" s="102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97" t="s">
        <v>331</v>
      </c>
    </row>
    <row r="56" spans="1:24" ht="27.6" x14ac:dyDescent="0.35">
      <c r="A56" s="112">
        <v>29</v>
      </c>
      <c r="B56" s="127" t="s">
        <v>77</v>
      </c>
      <c r="C56" s="201" t="s">
        <v>78</v>
      </c>
      <c r="D56" s="109" t="s">
        <v>14</v>
      </c>
      <c r="E56" s="109"/>
      <c r="F56" s="192"/>
      <c r="G56" s="109"/>
      <c r="H56" s="122"/>
      <c r="I56" s="109"/>
      <c r="J56" s="94">
        <v>175000</v>
      </c>
      <c r="K56" s="102">
        <v>40557</v>
      </c>
      <c r="L56" s="102" t="s">
        <v>15</v>
      </c>
      <c r="M56" s="102" t="s">
        <v>15</v>
      </c>
      <c r="N56" s="102" t="s">
        <v>15</v>
      </c>
      <c r="O56" s="102" t="s">
        <v>15</v>
      </c>
      <c r="P56" s="102" t="s">
        <v>15</v>
      </c>
      <c r="Q56" s="102" t="s">
        <v>15</v>
      </c>
      <c r="R56" s="102" t="s">
        <v>15</v>
      </c>
      <c r="S56" s="102" t="s">
        <v>15</v>
      </c>
      <c r="T56" s="102" t="s">
        <v>15</v>
      </c>
      <c r="U56" s="102" t="s">
        <v>15</v>
      </c>
      <c r="V56" s="102" t="s">
        <v>15</v>
      </c>
      <c r="W56" s="102" t="s">
        <v>15</v>
      </c>
      <c r="X56" s="97" t="s">
        <v>379</v>
      </c>
    </row>
    <row r="57" spans="1:24" ht="26.4" x14ac:dyDescent="0.35">
      <c r="A57" s="112">
        <v>30</v>
      </c>
      <c r="B57" s="127" t="s">
        <v>206</v>
      </c>
      <c r="C57" s="201" t="s">
        <v>437</v>
      </c>
      <c r="D57" s="109">
        <v>5304</v>
      </c>
      <c r="E57" s="109">
        <v>2007</v>
      </c>
      <c r="F57" s="215" t="s">
        <v>401</v>
      </c>
      <c r="G57" s="192">
        <v>291000847</v>
      </c>
      <c r="H57" s="215" t="s">
        <v>403</v>
      </c>
      <c r="I57" s="192">
        <v>1000027</v>
      </c>
      <c r="J57" s="94">
        <v>37500</v>
      </c>
      <c r="K57" s="102"/>
      <c r="L57" s="102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>
        <v>40908</v>
      </c>
      <c r="X57" s="97"/>
    </row>
    <row r="58" spans="1:24" ht="26.4" x14ac:dyDescent="0.35">
      <c r="A58" s="112">
        <v>31</v>
      </c>
      <c r="B58" s="127" t="s">
        <v>77</v>
      </c>
      <c r="C58" s="201" t="s">
        <v>438</v>
      </c>
      <c r="D58" s="109">
        <v>5304</v>
      </c>
      <c r="E58" s="109">
        <v>2007</v>
      </c>
      <c r="F58" s="215" t="s">
        <v>439</v>
      </c>
      <c r="G58" s="192">
        <v>292000794</v>
      </c>
      <c r="H58" s="215" t="s">
        <v>440</v>
      </c>
      <c r="I58" s="192">
        <v>2000190</v>
      </c>
      <c r="J58" s="94">
        <v>36000</v>
      </c>
      <c r="K58" s="102"/>
      <c r="L58" s="102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>
        <v>40908</v>
      </c>
      <c r="X58" s="97"/>
    </row>
    <row r="59" spans="1:24" x14ac:dyDescent="0.35">
      <c r="A59" s="112">
        <v>32</v>
      </c>
      <c r="B59" s="127" t="s">
        <v>206</v>
      </c>
      <c r="C59" s="201" t="s">
        <v>523</v>
      </c>
      <c r="D59" s="109" t="s">
        <v>386</v>
      </c>
      <c r="E59" s="109">
        <v>2010</v>
      </c>
      <c r="F59" s="215"/>
      <c r="G59" s="192"/>
      <c r="H59" s="215"/>
      <c r="I59" s="192"/>
      <c r="J59" s="94">
        <v>152.5</v>
      </c>
      <c r="K59" s="102"/>
      <c r="L59" s="102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97" t="s">
        <v>524</v>
      </c>
    </row>
    <row r="60" spans="1:24" x14ac:dyDescent="0.35">
      <c r="A60" s="112">
        <v>33</v>
      </c>
      <c r="B60" s="127" t="s">
        <v>352</v>
      </c>
      <c r="C60" s="201" t="s">
        <v>398</v>
      </c>
      <c r="D60" s="109">
        <v>5310</v>
      </c>
      <c r="E60" s="109">
        <v>2009</v>
      </c>
      <c r="F60" s="215"/>
      <c r="G60" s="192"/>
      <c r="H60" s="215"/>
      <c r="I60" s="192"/>
      <c r="J60" s="94"/>
      <c r="K60" s="102"/>
      <c r="L60" s="102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97"/>
    </row>
    <row r="61" spans="1:24" ht="28.8" x14ac:dyDescent="0.35">
      <c r="A61" s="112">
        <v>34</v>
      </c>
      <c r="B61" s="127" t="s">
        <v>88</v>
      </c>
      <c r="C61" s="201" t="s">
        <v>398</v>
      </c>
      <c r="D61" s="109">
        <v>5310</v>
      </c>
      <c r="E61" s="109">
        <v>2009</v>
      </c>
      <c r="F61" s="215"/>
      <c r="G61" s="192"/>
      <c r="H61" s="215"/>
      <c r="I61" s="192"/>
      <c r="J61" s="94"/>
      <c r="K61" s="102"/>
      <c r="L61" s="102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97" t="s">
        <v>514</v>
      </c>
    </row>
    <row r="62" spans="1:24" ht="26.4" x14ac:dyDescent="0.35">
      <c r="A62" s="112">
        <v>35</v>
      </c>
      <c r="B62" s="127" t="s">
        <v>89</v>
      </c>
      <c r="C62" s="201" t="s">
        <v>387</v>
      </c>
      <c r="D62" s="109">
        <v>5310</v>
      </c>
      <c r="E62" s="129">
        <v>2010</v>
      </c>
      <c r="F62" s="215" t="s">
        <v>402</v>
      </c>
      <c r="G62" s="192">
        <v>291000844</v>
      </c>
      <c r="H62" s="215" t="s">
        <v>404</v>
      </c>
      <c r="I62" s="192">
        <v>2000182</v>
      </c>
      <c r="J62" s="83">
        <v>112000</v>
      </c>
      <c r="K62" s="102"/>
      <c r="L62" s="102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>
        <v>40999</v>
      </c>
      <c r="X62" s="130" t="s">
        <v>488</v>
      </c>
    </row>
    <row r="63" spans="1:24" x14ac:dyDescent="0.35">
      <c r="A63" s="112">
        <v>36</v>
      </c>
      <c r="B63" s="128" t="s">
        <v>79</v>
      </c>
      <c r="C63" s="202" t="s">
        <v>80</v>
      </c>
      <c r="D63" s="109">
        <v>5310</v>
      </c>
      <c r="E63" s="129">
        <v>2011</v>
      </c>
      <c r="F63" s="215"/>
      <c r="G63" s="192"/>
      <c r="H63" s="215"/>
      <c r="I63" s="192"/>
      <c r="J63" s="101">
        <v>76800</v>
      </c>
      <c r="K63" s="85">
        <v>40299</v>
      </c>
      <c r="L63" s="85" t="s">
        <v>22</v>
      </c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130" t="s">
        <v>82</v>
      </c>
    </row>
    <row r="64" spans="1:24" x14ac:dyDescent="0.35">
      <c r="A64" s="112">
        <v>37</v>
      </c>
      <c r="B64" s="124" t="s">
        <v>83</v>
      </c>
      <c r="C64" s="202" t="s">
        <v>84</v>
      </c>
      <c r="D64" s="109">
        <v>5310</v>
      </c>
      <c r="E64" s="129">
        <v>2011</v>
      </c>
      <c r="F64" s="215"/>
      <c r="G64" s="192"/>
      <c r="H64" s="215"/>
      <c r="I64" s="192"/>
      <c r="J64" s="83">
        <v>50244</v>
      </c>
      <c r="K64" s="84">
        <v>40299</v>
      </c>
      <c r="L64" s="84" t="s">
        <v>22</v>
      </c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130" t="s">
        <v>85</v>
      </c>
    </row>
    <row r="65" spans="1:24" x14ac:dyDescent="0.35">
      <c r="A65" s="112">
        <v>38</v>
      </c>
      <c r="B65" s="121" t="s">
        <v>86</v>
      </c>
      <c r="C65" s="201" t="s">
        <v>84</v>
      </c>
      <c r="D65" s="109">
        <v>5310</v>
      </c>
      <c r="E65" s="129">
        <v>2011</v>
      </c>
      <c r="F65" s="215"/>
      <c r="G65" s="192"/>
      <c r="H65" s="215"/>
      <c r="I65" s="192"/>
      <c r="J65" s="83">
        <v>50244</v>
      </c>
      <c r="K65" s="102">
        <v>40299</v>
      </c>
      <c r="L65" s="102" t="s">
        <v>22</v>
      </c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130" t="s">
        <v>85</v>
      </c>
    </row>
    <row r="66" spans="1:24" x14ac:dyDescent="0.35">
      <c r="A66" s="112">
        <v>39</v>
      </c>
      <c r="B66" s="128" t="s">
        <v>87</v>
      </c>
      <c r="C66" s="202" t="s">
        <v>84</v>
      </c>
      <c r="D66" s="109">
        <v>5310</v>
      </c>
      <c r="E66" s="129">
        <v>2011</v>
      </c>
      <c r="F66" s="215"/>
      <c r="G66" s="192"/>
      <c r="H66" s="215"/>
      <c r="I66" s="192"/>
      <c r="J66" s="101">
        <v>50244</v>
      </c>
      <c r="K66" s="85">
        <v>40299</v>
      </c>
      <c r="L66" s="85" t="s">
        <v>22</v>
      </c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130" t="s">
        <v>85</v>
      </c>
    </row>
    <row r="67" spans="1:24" x14ac:dyDescent="0.35">
      <c r="A67" s="112">
        <v>40</v>
      </c>
      <c r="B67" s="121" t="s">
        <v>88</v>
      </c>
      <c r="C67" s="201" t="s">
        <v>84</v>
      </c>
      <c r="D67" s="109">
        <v>5310</v>
      </c>
      <c r="E67" s="129">
        <v>2011</v>
      </c>
      <c r="F67" s="215"/>
      <c r="G67" s="192"/>
      <c r="H67" s="215"/>
      <c r="I67" s="192"/>
      <c r="J67" s="83">
        <v>50244</v>
      </c>
      <c r="K67" s="102">
        <v>40299</v>
      </c>
      <c r="L67" s="102" t="s">
        <v>22</v>
      </c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130" t="s">
        <v>82</v>
      </c>
    </row>
    <row r="68" spans="1:24" x14ac:dyDescent="0.35">
      <c r="A68" s="112">
        <v>41</v>
      </c>
      <c r="B68" s="127" t="s">
        <v>89</v>
      </c>
      <c r="C68" s="201" t="s">
        <v>90</v>
      </c>
      <c r="D68" s="109">
        <v>5310</v>
      </c>
      <c r="E68" s="129">
        <v>2011</v>
      </c>
      <c r="F68" s="215"/>
      <c r="G68" s="192"/>
      <c r="H68" s="215"/>
      <c r="I68" s="192"/>
      <c r="J68" s="83">
        <v>56000</v>
      </c>
      <c r="K68" s="102">
        <v>40299</v>
      </c>
      <c r="L68" s="102" t="s">
        <v>22</v>
      </c>
      <c r="M68" s="19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130" t="s">
        <v>85</v>
      </c>
    </row>
    <row r="69" spans="1:24" x14ac:dyDescent="0.35">
      <c r="A69" s="112">
        <v>42</v>
      </c>
      <c r="B69" s="127" t="s">
        <v>91</v>
      </c>
      <c r="C69" s="223" t="s">
        <v>92</v>
      </c>
      <c r="D69" s="109">
        <v>5310</v>
      </c>
      <c r="E69" s="129">
        <v>2011</v>
      </c>
      <c r="F69" s="192"/>
      <c r="G69" s="192"/>
      <c r="H69" s="194"/>
      <c r="I69" s="109"/>
      <c r="J69" s="83">
        <f>38400+38400+50244</f>
        <v>127044</v>
      </c>
      <c r="K69" s="102">
        <v>40299</v>
      </c>
      <c r="L69" s="102" t="s">
        <v>22</v>
      </c>
      <c r="M69" s="195"/>
      <c r="N69" s="85"/>
      <c r="O69" s="85" t="s">
        <v>19</v>
      </c>
      <c r="P69" s="85"/>
      <c r="Q69" s="85"/>
      <c r="R69" s="85"/>
      <c r="S69" s="85"/>
      <c r="T69" s="85"/>
      <c r="U69" s="85"/>
      <c r="V69" s="85"/>
      <c r="W69" s="85"/>
      <c r="X69" s="130" t="s">
        <v>85</v>
      </c>
    </row>
    <row r="70" spans="1:24" ht="28.8" x14ac:dyDescent="0.35">
      <c r="A70" s="112">
        <v>43</v>
      </c>
      <c r="B70" s="121" t="s">
        <v>70</v>
      </c>
      <c r="C70" s="223" t="s">
        <v>93</v>
      </c>
      <c r="D70" s="197">
        <v>5310</v>
      </c>
      <c r="E70" s="129">
        <v>2011</v>
      </c>
      <c r="F70" s="192"/>
      <c r="G70" s="192"/>
      <c r="H70" s="194"/>
      <c r="I70" s="109"/>
      <c r="J70" s="101">
        <v>46400</v>
      </c>
      <c r="K70" s="102">
        <v>40299</v>
      </c>
      <c r="L70" s="102" t="s">
        <v>22</v>
      </c>
      <c r="M70" s="208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130" t="s">
        <v>85</v>
      </c>
    </row>
    <row r="71" spans="1:24" x14ac:dyDescent="0.35">
      <c r="A71" s="112">
        <v>44</v>
      </c>
      <c r="B71" s="125" t="s">
        <v>72</v>
      </c>
      <c r="C71" s="223" t="s">
        <v>92</v>
      </c>
      <c r="D71" s="197">
        <v>5310</v>
      </c>
      <c r="E71" s="129">
        <v>2011</v>
      </c>
      <c r="F71" s="194"/>
      <c r="G71" s="216"/>
      <c r="H71" s="194"/>
      <c r="I71" s="109"/>
      <c r="J71" s="83">
        <f>50244*3</f>
        <v>150732</v>
      </c>
      <c r="K71" s="102">
        <v>40300</v>
      </c>
      <c r="L71" s="102" t="s">
        <v>22</v>
      </c>
      <c r="M71" s="19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130" t="s">
        <v>85</v>
      </c>
    </row>
    <row r="72" spans="1:24" customFormat="1" ht="28.2" x14ac:dyDescent="0.3">
      <c r="A72" s="112">
        <v>45</v>
      </c>
      <c r="B72" s="131" t="s">
        <v>230</v>
      </c>
      <c r="C72" s="223" t="s">
        <v>231</v>
      </c>
      <c r="D72" s="197">
        <v>5310</v>
      </c>
      <c r="E72" s="82">
        <v>2012</v>
      </c>
      <c r="F72" s="219"/>
      <c r="G72" s="220"/>
      <c r="H72" s="219"/>
      <c r="I72" s="197"/>
      <c r="J72" s="100">
        <v>58400</v>
      </c>
      <c r="K72" s="85">
        <v>40787</v>
      </c>
      <c r="L72" s="85"/>
      <c r="M72" s="227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9"/>
    </row>
    <row r="73" spans="1:24" customFormat="1" ht="28.2" x14ac:dyDescent="0.3">
      <c r="A73" s="112">
        <v>46</v>
      </c>
      <c r="B73" s="131" t="s">
        <v>230</v>
      </c>
      <c r="C73" s="223" t="s">
        <v>231</v>
      </c>
      <c r="D73" s="197">
        <v>5310</v>
      </c>
      <c r="E73" s="82">
        <v>2012</v>
      </c>
      <c r="F73" s="219"/>
      <c r="G73" s="219"/>
      <c r="H73" s="219"/>
      <c r="I73" s="197"/>
      <c r="J73" s="100">
        <v>58400</v>
      </c>
      <c r="K73" s="85">
        <v>40787</v>
      </c>
      <c r="L73" s="85"/>
      <c r="M73" s="227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9"/>
    </row>
    <row r="74" spans="1:24" customFormat="1" ht="28.2" x14ac:dyDescent="0.3">
      <c r="A74" s="112">
        <v>47</v>
      </c>
      <c r="B74" s="132" t="s">
        <v>230</v>
      </c>
      <c r="C74" s="223" t="s">
        <v>272</v>
      </c>
      <c r="D74" s="197">
        <v>5310</v>
      </c>
      <c r="E74" s="82">
        <v>2012</v>
      </c>
      <c r="F74" s="217"/>
      <c r="G74" s="217"/>
      <c r="H74" s="217"/>
      <c r="I74" s="109"/>
      <c r="J74" s="100">
        <v>58400</v>
      </c>
      <c r="K74" s="102">
        <v>40787</v>
      </c>
      <c r="L74" s="102"/>
      <c r="M74" s="19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130"/>
    </row>
    <row r="75" spans="1:24" customFormat="1" ht="14.4" x14ac:dyDescent="0.3">
      <c r="A75" s="112">
        <v>48</v>
      </c>
      <c r="B75" s="132" t="s">
        <v>270</v>
      </c>
      <c r="C75" s="223" t="s">
        <v>271</v>
      </c>
      <c r="D75" s="197">
        <v>5310</v>
      </c>
      <c r="E75" s="82">
        <v>2012</v>
      </c>
      <c r="F75" s="217"/>
      <c r="G75" s="217"/>
      <c r="H75" s="217"/>
      <c r="I75" s="109"/>
      <c r="J75" s="100">
        <v>42493</v>
      </c>
      <c r="K75" s="85">
        <v>40787</v>
      </c>
      <c r="L75" s="84"/>
      <c r="M75" s="195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130"/>
    </row>
    <row r="76" spans="1:24" customFormat="1" ht="14.4" x14ac:dyDescent="0.3">
      <c r="A76" s="112">
        <v>49</v>
      </c>
      <c r="B76" s="131" t="s">
        <v>238</v>
      </c>
      <c r="C76" s="223" t="s">
        <v>239</v>
      </c>
      <c r="D76" s="197">
        <v>5310</v>
      </c>
      <c r="E76" s="82">
        <v>2012</v>
      </c>
      <c r="F76" s="219"/>
      <c r="G76" s="219"/>
      <c r="H76" s="219"/>
      <c r="I76" s="197"/>
      <c r="J76" s="100">
        <v>50244</v>
      </c>
      <c r="K76" s="85">
        <v>40787</v>
      </c>
      <c r="L76" s="96"/>
      <c r="M76" s="227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97"/>
    </row>
    <row r="77" spans="1:24" customFormat="1" ht="14.4" x14ac:dyDescent="0.3">
      <c r="A77" s="112">
        <v>50</v>
      </c>
      <c r="B77" s="131" t="s">
        <v>238</v>
      </c>
      <c r="C77" s="223" t="s">
        <v>239</v>
      </c>
      <c r="D77" s="197">
        <v>5310</v>
      </c>
      <c r="E77" s="82">
        <v>2012</v>
      </c>
      <c r="F77" s="219"/>
      <c r="G77" s="219"/>
      <c r="H77" s="219"/>
      <c r="I77" s="197"/>
      <c r="J77" s="100">
        <v>50244</v>
      </c>
      <c r="K77" s="102">
        <v>40787</v>
      </c>
      <c r="L77" s="102"/>
      <c r="M77" s="19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97"/>
    </row>
    <row r="78" spans="1:24" customFormat="1" ht="14.4" x14ac:dyDescent="0.3">
      <c r="A78" s="112">
        <v>51</v>
      </c>
      <c r="B78" s="131" t="s">
        <v>241</v>
      </c>
      <c r="C78" s="223" t="s">
        <v>242</v>
      </c>
      <c r="D78" s="197">
        <v>5310</v>
      </c>
      <c r="E78" s="82">
        <v>2012</v>
      </c>
      <c r="F78" s="219"/>
      <c r="G78" s="219"/>
      <c r="H78" s="219"/>
      <c r="I78" s="197"/>
      <c r="J78" s="100">
        <v>50244</v>
      </c>
      <c r="K78" s="234">
        <v>40787</v>
      </c>
      <c r="L78" s="117"/>
      <c r="M78" s="109"/>
      <c r="N78" s="117"/>
      <c r="O78" s="118"/>
      <c r="P78" s="118"/>
      <c r="Q78" s="118"/>
      <c r="R78" s="118"/>
      <c r="S78" s="118"/>
      <c r="T78" s="118"/>
      <c r="U78" s="118"/>
      <c r="V78" s="118"/>
      <c r="W78" s="118"/>
      <c r="X78" s="119"/>
    </row>
    <row r="79" spans="1:24" customFormat="1" ht="14.4" x14ac:dyDescent="0.3">
      <c r="A79" s="112">
        <v>52</v>
      </c>
      <c r="B79" s="131" t="s">
        <v>241</v>
      </c>
      <c r="C79" s="223" t="s">
        <v>242</v>
      </c>
      <c r="D79" s="197">
        <v>5310</v>
      </c>
      <c r="E79" s="82">
        <v>2012</v>
      </c>
      <c r="F79" s="219"/>
      <c r="G79" s="219"/>
      <c r="H79" s="219"/>
      <c r="I79" s="197"/>
      <c r="J79" s="100">
        <v>50244</v>
      </c>
      <c r="K79" s="234">
        <v>40787</v>
      </c>
      <c r="L79" s="117"/>
      <c r="M79" s="109"/>
      <c r="N79" s="117"/>
      <c r="O79" s="118"/>
      <c r="P79" s="118"/>
      <c r="Q79" s="118"/>
      <c r="R79" s="118"/>
      <c r="S79" s="118"/>
      <c r="T79" s="118"/>
      <c r="U79" s="118"/>
      <c r="V79" s="118"/>
      <c r="W79" s="118"/>
      <c r="X79" s="119"/>
    </row>
    <row r="80" spans="1:24" customFormat="1" ht="14.4" x14ac:dyDescent="0.3">
      <c r="A80" s="112">
        <v>53</v>
      </c>
      <c r="B80" s="131" t="s">
        <v>241</v>
      </c>
      <c r="C80" s="223" t="s">
        <v>242</v>
      </c>
      <c r="D80" s="197">
        <v>5310</v>
      </c>
      <c r="E80" s="82">
        <v>2012</v>
      </c>
      <c r="F80" s="219"/>
      <c r="G80" s="219"/>
      <c r="H80" s="219"/>
      <c r="I80" s="197"/>
      <c r="J80" s="100">
        <v>50244</v>
      </c>
      <c r="K80" s="234">
        <v>40787</v>
      </c>
      <c r="L80" s="117"/>
      <c r="M80" s="109"/>
      <c r="N80" s="117"/>
      <c r="O80" s="118"/>
      <c r="P80" s="118"/>
      <c r="Q80" s="118"/>
      <c r="R80" s="118"/>
      <c r="S80" s="118"/>
      <c r="T80" s="118"/>
      <c r="U80" s="118"/>
      <c r="V80" s="118"/>
      <c r="W80" s="118"/>
      <c r="X80" s="119"/>
    </row>
    <row r="81" spans="1:24" customFormat="1" ht="28.2" x14ac:dyDescent="0.3">
      <c r="A81" s="112">
        <v>54</v>
      </c>
      <c r="B81" s="131" t="s">
        <v>243</v>
      </c>
      <c r="C81" s="223" t="s">
        <v>244</v>
      </c>
      <c r="D81" s="197">
        <v>5310</v>
      </c>
      <c r="E81" s="82">
        <v>2012</v>
      </c>
      <c r="F81" s="219"/>
      <c r="G81" s="219"/>
      <c r="H81" s="219"/>
      <c r="I81" s="197"/>
      <c r="J81" s="100">
        <v>52756</v>
      </c>
      <c r="K81" s="235">
        <v>40787</v>
      </c>
      <c r="L81" s="76"/>
      <c r="M81" s="223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80"/>
    </row>
    <row r="82" spans="1:24" customFormat="1" ht="28.2" x14ac:dyDescent="0.3">
      <c r="A82" s="112">
        <v>55</v>
      </c>
      <c r="B82" s="131" t="s">
        <v>243</v>
      </c>
      <c r="C82" s="223" t="s">
        <v>245</v>
      </c>
      <c r="D82" s="197">
        <v>5310</v>
      </c>
      <c r="E82" s="82">
        <v>2012</v>
      </c>
      <c r="F82" s="219"/>
      <c r="G82" s="219"/>
      <c r="H82" s="219"/>
      <c r="I82" s="197"/>
      <c r="J82" s="100">
        <v>24360</v>
      </c>
      <c r="K82" s="228">
        <v>40787</v>
      </c>
      <c r="L82" s="134"/>
      <c r="M82" s="109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</row>
    <row r="83" spans="1:24" customFormat="1" ht="28.2" x14ac:dyDescent="0.3">
      <c r="A83" s="112">
        <v>56</v>
      </c>
      <c r="B83" s="132" t="s">
        <v>243</v>
      </c>
      <c r="C83" s="223" t="s">
        <v>244</v>
      </c>
      <c r="D83" s="197">
        <v>5310</v>
      </c>
      <c r="E83" s="82">
        <v>2012</v>
      </c>
      <c r="F83" s="217"/>
      <c r="G83" s="217"/>
      <c r="H83" s="217"/>
      <c r="I83" s="109"/>
      <c r="J83" s="100">
        <v>52756</v>
      </c>
      <c r="K83" s="85">
        <v>40787</v>
      </c>
      <c r="L83" s="85"/>
      <c r="M83" s="208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130"/>
    </row>
    <row r="84" spans="1:24" customFormat="1" ht="28.2" x14ac:dyDescent="0.3">
      <c r="A84" s="112">
        <v>57</v>
      </c>
      <c r="B84" s="131" t="s">
        <v>246</v>
      </c>
      <c r="C84" s="223" t="s">
        <v>247</v>
      </c>
      <c r="D84" s="197">
        <v>5310</v>
      </c>
      <c r="E84" s="82">
        <v>2012</v>
      </c>
      <c r="F84" s="219"/>
      <c r="G84" s="219"/>
      <c r="H84" s="219"/>
      <c r="I84" s="197"/>
      <c r="J84" s="100">
        <v>35190</v>
      </c>
      <c r="K84" s="102">
        <v>40787</v>
      </c>
      <c r="L84" s="102"/>
      <c r="M84" s="19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97"/>
    </row>
    <row r="85" spans="1:24" customFormat="1" ht="28.2" x14ac:dyDescent="0.3">
      <c r="A85" s="112">
        <v>58</v>
      </c>
      <c r="B85" s="131" t="s">
        <v>250</v>
      </c>
      <c r="C85" s="223" t="s">
        <v>251</v>
      </c>
      <c r="D85" s="197">
        <v>5310</v>
      </c>
      <c r="E85" s="82">
        <v>2012</v>
      </c>
      <c r="F85" s="219"/>
      <c r="G85" s="219"/>
      <c r="H85" s="219"/>
      <c r="I85" s="197"/>
      <c r="J85" s="100">
        <v>49112</v>
      </c>
      <c r="K85" s="102">
        <v>40787</v>
      </c>
      <c r="L85" s="102"/>
      <c r="M85" s="19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97"/>
    </row>
    <row r="86" spans="1:24" customFormat="1" ht="28.2" x14ac:dyDescent="0.3">
      <c r="A86" s="112">
        <v>59</v>
      </c>
      <c r="B86" s="132" t="s">
        <v>250</v>
      </c>
      <c r="C86" s="223" t="s">
        <v>251</v>
      </c>
      <c r="D86" s="197">
        <v>5310</v>
      </c>
      <c r="E86" s="82">
        <v>2012</v>
      </c>
      <c r="F86" s="217"/>
      <c r="G86" s="217"/>
      <c r="H86" s="217"/>
      <c r="I86" s="109"/>
      <c r="J86" s="100">
        <v>49112</v>
      </c>
      <c r="K86" s="102">
        <v>40787</v>
      </c>
      <c r="L86" s="102"/>
      <c r="M86" s="19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130"/>
    </row>
    <row r="87" spans="1:24" customFormat="1" ht="14.4" x14ac:dyDescent="0.3">
      <c r="A87" s="112">
        <v>60</v>
      </c>
      <c r="B87" s="135" t="s">
        <v>273</v>
      </c>
      <c r="C87" s="223" t="s">
        <v>387</v>
      </c>
      <c r="D87" s="197">
        <v>5310</v>
      </c>
      <c r="E87" s="82">
        <v>2012</v>
      </c>
      <c r="F87" s="221"/>
      <c r="G87" s="221"/>
      <c r="H87" s="221"/>
      <c r="I87" s="207"/>
      <c r="J87" s="100">
        <v>70400</v>
      </c>
      <c r="K87" s="102">
        <v>40787</v>
      </c>
      <c r="L87" s="102"/>
      <c r="M87" s="208"/>
      <c r="N87" s="96"/>
      <c r="O87" s="96"/>
      <c r="P87" s="96"/>
      <c r="Q87" s="96"/>
      <c r="R87" s="96"/>
      <c r="S87" s="96"/>
      <c r="T87" s="96"/>
      <c r="U87" s="96"/>
      <c r="V87" s="96"/>
      <c r="W87" s="85"/>
      <c r="X87" s="130"/>
    </row>
    <row r="88" spans="1:24" ht="42" customHeight="1" x14ac:dyDescent="0.35">
      <c r="A88" s="112">
        <v>61</v>
      </c>
      <c r="B88" s="79" t="s">
        <v>94</v>
      </c>
      <c r="C88" s="223" t="s">
        <v>35</v>
      </c>
      <c r="D88" s="195" t="s">
        <v>393</v>
      </c>
      <c r="E88" s="109">
        <v>2012</v>
      </c>
      <c r="F88" s="222"/>
      <c r="G88" s="220"/>
      <c r="H88" s="222"/>
      <c r="I88" s="197"/>
      <c r="J88" s="95">
        <v>15000</v>
      </c>
      <c r="K88" s="102">
        <v>40787</v>
      </c>
      <c r="L88" s="107"/>
      <c r="M88" s="19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97" t="s">
        <v>332</v>
      </c>
    </row>
    <row r="89" spans="1:24" s="200" customFormat="1" ht="30.75" customHeight="1" x14ac:dyDescent="0.35">
      <c r="A89" s="112">
        <v>62</v>
      </c>
      <c r="B89" s="79" t="s">
        <v>206</v>
      </c>
      <c r="C89" s="223" t="s">
        <v>435</v>
      </c>
      <c r="D89" s="195">
        <v>5311</v>
      </c>
      <c r="E89" s="109">
        <v>2009</v>
      </c>
      <c r="F89" s="222" t="s">
        <v>405</v>
      </c>
      <c r="G89" s="220">
        <v>291001025</v>
      </c>
      <c r="H89" s="222" t="s">
        <v>436</v>
      </c>
      <c r="I89" s="197">
        <v>1000027</v>
      </c>
      <c r="J89" s="95">
        <v>50000</v>
      </c>
      <c r="K89" s="107">
        <v>40787</v>
      </c>
      <c r="L89" s="107"/>
      <c r="M89" s="195"/>
      <c r="N89" s="85"/>
      <c r="O89" s="85"/>
      <c r="P89" s="85"/>
      <c r="Q89" s="85"/>
      <c r="R89" s="85"/>
      <c r="S89" s="85"/>
      <c r="T89" s="85"/>
      <c r="U89" s="85"/>
      <c r="V89" s="85"/>
      <c r="W89" s="85">
        <v>41274</v>
      </c>
      <c r="X89" s="97"/>
    </row>
    <row r="90" spans="1:24" s="200" customFormat="1" ht="26.4" x14ac:dyDescent="0.35">
      <c r="A90" s="112">
        <v>63</v>
      </c>
      <c r="B90" s="79" t="s">
        <v>206</v>
      </c>
      <c r="C90" s="223" t="s">
        <v>433</v>
      </c>
      <c r="D90" s="195">
        <v>5311</v>
      </c>
      <c r="E90" s="109">
        <v>2009</v>
      </c>
      <c r="F90" s="224" t="s">
        <v>405</v>
      </c>
      <c r="G90" s="220">
        <v>291000825</v>
      </c>
      <c r="H90" s="224" t="s">
        <v>406</v>
      </c>
      <c r="I90" s="197">
        <v>1000027</v>
      </c>
      <c r="J90" s="95">
        <v>42000</v>
      </c>
      <c r="K90" s="107"/>
      <c r="L90" s="107"/>
      <c r="M90" s="195"/>
      <c r="N90" s="85"/>
      <c r="O90" s="85"/>
      <c r="P90" s="85"/>
      <c r="Q90" s="85"/>
      <c r="R90" s="85"/>
      <c r="S90" s="85"/>
      <c r="T90" s="85"/>
      <c r="U90" s="85"/>
      <c r="V90" s="85"/>
      <c r="W90" s="85">
        <v>40908</v>
      </c>
      <c r="X90" s="97"/>
    </row>
    <row r="91" spans="1:24" s="200" customFormat="1" ht="26.4" x14ac:dyDescent="0.35">
      <c r="A91" s="112">
        <v>64</v>
      </c>
      <c r="B91" s="79" t="s">
        <v>352</v>
      </c>
      <c r="C91" s="223" t="s">
        <v>388</v>
      </c>
      <c r="D91" s="195">
        <v>5311</v>
      </c>
      <c r="E91" s="109">
        <v>2011</v>
      </c>
      <c r="F91" s="224" t="s">
        <v>407</v>
      </c>
      <c r="G91" s="220">
        <v>291000727</v>
      </c>
      <c r="H91" s="224" t="s">
        <v>408</v>
      </c>
      <c r="I91" s="197">
        <v>2000029</v>
      </c>
      <c r="J91" s="95">
        <v>395180</v>
      </c>
      <c r="K91" s="107">
        <v>40422</v>
      </c>
      <c r="L91" s="107"/>
      <c r="M91" s="195"/>
      <c r="N91" s="85"/>
      <c r="O91" s="85"/>
      <c r="P91" s="85"/>
      <c r="Q91" s="85"/>
      <c r="R91" s="85"/>
      <c r="S91" s="85"/>
      <c r="T91" s="85"/>
      <c r="U91" s="85"/>
      <c r="V91" s="85"/>
      <c r="W91" s="85">
        <v>40908</v>
      </c>
      <c r="X91" s="97"/>
    </row>
    <row r="92" spans="1:24" s="200" customFormat="1" ht="26.4" x14ac:dyDescent="0.35">
      <c r="A92" s="112">
        <v>65</v>
      </c>
      <c r="B92" s="79" t="s">
        <v>394</v>
      </c>
      <c r="C92" s="223" t="s">
        <v>388</v>
      </c>
      <c r="D92" s="195">
        <v>5311</v>
      </c>
      <c r="E92" s="109">
        <v>2011</v>
      </c>
      <c r="F92" s="224" t="s">
        <v>409</v>
      </c>
      <c r="G92" s="220">
        <v>291000738</v>
      </c>
      <c r="H92" s="224" t="s">
        <v>410</v>
      </c>
      <c r="I92" s="197">
        <v>5000198</v>
      </c>
      <c r="J92" s="95">
        <v>584775</v>
      </c>
      <c r="K92" s="107">
        <v>40422</v>
      </c>
      <c r="L92" s="107"/>
      <c r="M92" s="195"/>
      <c r="N92" s="85"/>
      <c r="O92" s="85"/>
      <c r="P92" s="85"/>
      <c r="Q92" s="85"/>
      <c r="R92" s="85"/>
      <c r="S92" s="85"/>
      <c r="T92" s="85"/>
      <c r="U92" s="85"/>
      <c r="V92" s="85"/>
      <c r="W92" s="85">
        <v>40908</v>
      </c>
      <c r="X92" s="97"/>
    </row>
    <row r="93" spans="1:24" s="200" customFormat="1" ht="26.4" x14ac:dyDescent="0.35">
      <c r="A93" s="112">
        <v>66</v>
      </c>
      <c r="B93" s="79" t="s">
        <v>206</v>
      </c>
      <c r="C93" s="223" t="s">
        <v>388</v>
      </c>
      <c r="D93" s="195">
        <v>5311</v>
      </c>
      <c r="E93" s="109">
        <v>2011</v>
      </c>
      <c r="F93" s="224" t="s">
        <v>411</v>
      </c>
      <c r="G93" s="220">
        <v>291000733</v>
      </c>
      <c r="H93" s="224" t="s">
        <v>412</v>
      </c>
      <c r="I93" s="197">
        <v>1000027</v>
      </c>
      <c r="J93" s="95">
        <v>677207</v>
      </c>
      <c r="K93" s="107">
        <v>40422</v>
      </c>
      <c r="L93" s="107"/>
      <c r="M93" s="195"/>
      <c r="N93" s="85"/>
      <c r="O93" s="85"/>
      <c r="P93" s="85"/>
      <c r="Q93" s="85"/>
      <c r="R93" s="85"/>
      <c r="S93" s="85"/>
      <c r="T93" s="85"/>
      <c r="U93" s="85"/>
      <c r="V93" s="85"/>
      <c r="W93" s="85">
        <v>40908</v>
      </c>
      <c r="X93" s="97"/>
    </row>
    <row r="94" spans="1:24" s="200" customFormat="1" ht="26.4" x14ac:dyDescent="0.35">
      <c r="A94" s="112">
        <v>67</v>
      </c>
      <c r="B94" s="79" t="s">
        <v>300</v>
      </c>
      <c r="C94" s="223" t="s">
        <v>388</v>
      </c>
      <c r="D94" s="195">
        <v>5311</v>
      </c>
      <c r="E94" s="109">
        <v>2011</v>
      </c>
      <c r="F94" s="224" t="s">
        <v>413</v>
      </c>
      <c r="G94" s="220">
        <v>291000740</v>
      </c>
      <c r="H94" s="224" t="s">
        <v>414</v>
      </c>
      <c r="I94" s="197">
        <v>1001572</v>
      </c>
      <c r="J94" s="95">
        <v>102500</v>
      </c>
      <c r="K94" s="107">
        <v>40422</v>
      </c>
      <c r="L94" s="107"/>
      <c r="M94" s="195"/>
      <c r="N94" s="85"/>
      <c r="O94" s="85"/>
      <c r="P94" s="85"/>
      <c r="Q94" s="85"/>
      <c r="R94" s="85"/>
      <c r="S94" s="85"/>
      <c r="T94" s="85"/>
      <c r="U94" s="85"/>
      <c r="V94" s="85"/>
      <c r="W94" s="85">
        <v>40908</v>
      </c>
      <c r="X94" s="97"/>
    </row>
    <row r="95" spans="1:24" s="200" customFormat="1" ht="26.4" x14ac:dyDescent="0.35">
      <c r="A95" s="112">
        <v>68</v>
      </c>
      <c r="B95" s="79" t="s">
        <v>77</v>
      </c>
      <c r="C95" s="223" t="s">
        <v>388</v>
      </c>
      <c r="D95" s="195">
        <v>5311</v>
      </c>
      <c r="E95" s="109">
        <v>2011</v>
      </c>
      <c r="F95" s="224" t="s">
        <v>415</v>
      </c>
      <c r="G95" s="220">
        <v>291000745</v>
      </c>
      <c r="H95" s="224" t="s">
        <v>416</v>
      </c>
      <c r="I95" s="197">
        <v>2000190</v>
      </c>
      <c r="J95" s="95">
        <v>408110</v>
      </c>
      <c r="K95" s="107">
        <v>40422</v>
      </c>
      <c r="L95" s="107"/>
      <c r="M95" s="195"/>
      <c r="N95" s="85"/>
      <c r="O95" s="85"/>
      <c r="P95" s="85"/>
      <c r="Q95" s="85"/>
      <c r="R95" s="85"/>
      <c r="S95" s="85"/>
      <c r="T95" s="85"/>
      <c r="U95" s="85"/>
      <c r="V95" s="85"/>
      <c r="W95" s="85">
        <v>40908</v>
      </c>
      <c r="X95" s="97"/>
    </row>
    <row r="96" spans="1:24" s="200" customFormat="1" ht="26.4" x14ac:dyDescent="0.35">
      <c r="A96" s="112">
        <v>69</v>
      </c>
      <c r="B96" s="79" t="s">
        <v>396</v>
      </c>
      <c r="C96" s="223" t="s">
        <v>391</v>
      </c>
      <c r="D96" s="195" t="s">
        <v>392</v>
      </c>
      <c r="E96" s="109">
        <v>2011</v>
      </c>
      <c r="F96" s="224" t="s">
        <v>417</v>
      </c>
      <c r="G96" s="220">
        <v>291000756</v>
      </c>
      <c r="H96" s="224" t="s">
        <v>418</v>
      </c>
      <c r="I96" s="197">
        <v>1000772</v>
      </c>
      <c r="J96" s="95">
        <v>1522310</v>
      </c>
      <c r="K96" s="107">
        <v>40422</v>
      </c>
      <c r="L96" s="107"/>
      <c r="M96" s="195"/>
      <c r="N96" s="85"/>
      <c r="O96" s="85"/>
      <c r="P96" s="85"/>
      <c r="Q96" s="85"/>
      <c r="R96" s="85"/>
      <c r="S96" s="85"/>
      <c r="T96" s="85"/>
      <c r="U96" s="85"/>
      <c r="V96" s="85"/>
      <c r="W96" s="85">
        <v>40908</v>
      </c>
      <c r="X96" s="97"/>
    </row>
    <row r="97" spans="1:24" s="200" customFormat="1" ht="26.4" x14ac:dyDescent="0.35">
      <c r="A97" s="112">
        <v>70</v>
      </c>
      <c r="B97" s="79" t="s">
        <v>397</v>
      </c>
      <c r="C97" s="223" t="s">
        <v>391</v>
      </c>
      <c r="D97" s="195" t="s">
        <v>392</v>
      </c>
      <c r="E97" s="109">
        <v>2011</v>
      </c>
      <c r="F97" s="224" t="s">
        <v>419</v>
      </c>
      <c r="G97" s="220">
        <v>291000918</v>
      </c>
      <c r="H97" s="224" t="s">
        <v>420</v>
      </c>
      <c r="I97" s="197">
        <v>1104631</v>
      </c>
      <c r="J97" s="95">
        <v>200000</v>
      </c>
      <c r="K97" s="107">
        <v>40422</v>
      </c>
      <c r="L97" s="107"/>
      <c r="M97" s="195"/>
      <c r="N97" s="85"/>
      <c r="O97" s="85"/>
      <c r="P97" s="85"/>
      <c r="Q97" s="85"/>
      <c r="R97" s="85"/>
      <c r="S97" s="85"/>
      <c r="T97" s="85"/>
      <c r="U97" s="85"/>
      <c r="V97" s="85"/>
      <c r="W97" s="85">
        <v>40908</v>
      </c>
      <c r="X97" s="97"/>
    </row>
    <row r="98" spans="1:24" customFormat="1" ht="14.4" x14ac:dyDescent="0.3">
      <c r="A98" s="112">
        <v>71</v>
      </c>
      <c r="B98" s="108" t="s">
        <v>324</v>
      </c>
      <c r="C98" s="223" t="s">
        <v>399</v>
      </c>
      <c r="D98" s="109">
        <v>5311</v>
      </c>
      <c r="E98" s="109">
        <v>2012</v>
      </c>
      <c r="F98" s="215"/>
      <c r="G98" s="192"/>
      <c r="H98" s="215"/>
      <c r="I98" s="109"/>
      <c r="J98" s="110">
        <v>25000</v>
      </c>
      <c r="K98" s="84">
        <v>40787</v>
      </c>
      <c r="L98" s="84"/>
      <c r="M98" s="208"/>
      <c r="N98" s="96"/>
      <c r="O98" s="96"/>
      <c r="P98" s="96"/>
      <c r="Q98" s="96"/>
      <c r="R98" s="96"/>
      <c r="S98" s="96"/>
      <c r="T98" s="96"/>
      <c r="U98" s="96"/>
      <c r="V98" s="96"/>
      <c r="W98" s="85"/>
      <c r="X98" s="97" t="s">
        <v>517</v>
      </c>
    </row>
    <row r="99" spans="1:24" customFormat="1" ht="14.4" x14ac:dyDescent="0.3">
      <c r="A99" s="112">
        <v>72</v>
      </c>
      <c r="B99" s="108" t="s">
        <v>324</v>
      </c>
      <c r="C99" s="223" t="s">
        <v>400</v>
      </c>
      <c r="D99" s="109">
        <v>5311</v>
      </c>
      <c r="E99" s="109">
        <v>2012</v>
      </c>
      <c r="F99" s="215"/>
      <c r="G99" s="192"/>
      <c r="H99" s="215"/>
      <c r="I99" s="109"/>
      <c r="J99" s="110"/>
      <c r="K99" s="84">
        <v>40787</v>
      </c>
      <c r="L99" s="84"/>
      <c r="M99" s="208"/>
      <c r="N99" s="96"/>
      <c r="O99" s="96"/>
      <c r="P99" s="96"/>
      <c r="Q99" s="96"/>
      <c r="R99" s="96"/>
      <c r="S99" s="96"/>
      <c r="T99" s="96"/>
      <c r="U99" s="96"/>
      <c r="V99" s="96"/>
      <c r="W99" s="85"/>
      <c r="X99" s="97"/>
    </row>
    <row r="100" spans="1:24" customFormat="1" ht="26.4" x14ac:dyDescent="0.3">
      <c r="A100" s="112">
        <v>72</v>
      </c>
      <c r="B100" s="108" t="s">
        <v>296</v>
      </c>
      <c r="C100" s="223" t="s">
        <v>388</v>
      </c>
      <c r="D100" s="109">
        <v>5311</v>
      </c>
      <c r="E100" s="109">
        <v>2012</v>
      </c>
      <c r="F100" s="215" t="s">
        <v>470</v>
      </c>
      <c r="G100" s="192">
        <v>291001085</v>
      </c>
      <c r="H100" s="215" t="s">
        <v>497</v>
      </c>
      <c r="I100" s="109"/>
      <c r="J100" s="110">
        <v>66045</v>
      </c>
      <c r="K100" s="84">
        <v>40787</v>
      </c>
      <c r="L100" s="117"/>
      <c r="M100" s="228">
        <v>40842</v>
      </c>
      <c r="N100" s="117"/>
      <c r="O100" s="117"/>
      <c r="P100" s="84">
        <v>40857</v>
      </c>
      <c r="Q100" s="115"/>
      <c r="R100" s="115"/>
      <c r="S100" s="115"/>
      <c r="T100" s="115"/>
      <c r="U100" s="115"/>
      <c r="V100" s="115"/>
      <c r="W100" s="85"/>
      <c r="X100" s="97" t="s">
        <v>515</v>
      </c>
    </row>
    <row r="101" spans="1:24" customFormat="1" ht="39.6" x14ac:dyDescent="0.3">
      <c r="A101" s="112">
        <v>74</v>
      </c>
      <c r="B101" s="108" t="s">
        <v>394</v>
      </c>
      <c r="C101" s="223" t="s">
        <v>388</v>
      </c>
      <c r="D101" s="109">
        <v>5311</v>
      </c>
      <c r="E101" s="109">
        <v>2012</v>
      </c>
      <c r="F101" s="215" t="s">
        <v>471</v>
      </c>
      <c r="G101" s="192"/>
      <c r="H101" s="215"/>
      <c r="I101" s="109"/>
      <c r="J101" s="110">
        <v>156400</v>
      </c>
      <c r="K101" s="84">
        <v>40787</v>
      </c>
      <c r="L101" s="84"/>
      <c r="M101" s="229">
        <v>40842</v>
      </c>
      <c r="N101" s="84"/>
      <c r="O101" s="84"/>
      <c r="P101" s="84"/>
      <c r="Q101" s="84"/>
      <c r="R101" s="84"/>
      <c r="S101" s="84"/>
      <c r="T101" s="84"/>
      <c r="U101" s="84"/>
      <c r="V101" s="84"/>
      <c r="W101" s="85"/>
      <c r="X101" s="97" t="s">
        <v>515</v>
      </c>
    </row>
    <row r="102" spans="1:24" customFormat="1" ht="26.4" x14ac:dyDescent="0.3">
      <c r="A102" s="112">
        <v>75</v>
      </c>
      <c r="B102" s="108" t="s">
        <v>206</v>
      </c>
      <c r="C102" s="223" t="s">
        <v>388</v>
      </c>
      <c r="D102" s="109">
        <v>5311</v>
      </c>
      <c r="E102" s="109">
        <v>2012</v>
      </c>
      <c r="F102" s="215" t="s">
        <v>472</v>
      </c>
      <c r="G102" s="192">
        <v>291001083</v>
      </c>
      <c r="H102" s="215" t="s">
        <v>498</v>
      </c>
      <c r="I102" s="109"/>
      <c r="J102" s="110">
        <v>191245</v>
      </c>
      <c r="K102" s="84">
        <v>40787</v>
      </c>
      <c r="L102" s="84"/>
      <c r="M102" s="229">
        <v>40842</v>
      </c>
      <c r="N102" s="84"/>
      <c r="O102" s="84"/>
      <c r="P102" s="84">
        <v>40857</v>
      </c>
      <c r="Q102" s="84"/>
      <c r="R102" s="84"/>
      <c r="S102" s="84"/>
      <c r="T102" s="84"/>
      <c r="U102" s="84"/>
      <c r="V102" s="84"/>
      <c r="W102" s="85"/>
      <c r="X102" s="97" t="s">
        <v>515</v>
      </c>
    </row>
    <row r="103" spans="1:24" customFormat="1" ht="26.4" x14ac:dyDescent="0.3">
      <c r="A103" s="112">
        <v>76</v>
      </c>
      <c r="B103" s="108" t="s">
        <v>300</v>
      </c>
      <c r="C103" s="223" t="s">
        <v>388</v>
      </c>
      <c r="D103" s="109">
        <v>5311</v>
      </c>
      <c r="E103" s="109">
        <v>2012</v>
      </c>
      <c r="F103" s="215" t="s">
        <v>473</v>
      </c>
      <c r="G103" s="192">
        <v>291001090</v>
      </c>
      <c r="H103" s="215" t="s">
        <v>499</v>
      </c>
      <c r="I103" s="109"/>
      <c r="J103" s="110">
        <v>30250</v>
      </c>
      <c r="K103" s="84">
        <v>40787</v>
      </c>
      <c r="L103" s="84"/>
      <c r="M103" s="229">
        <v>40842</v>
      </c>
      <c r="N103" s="84"/>
      <c r="O103" s="84"/>
      <c r="P103" s="84">
        <v>40857</v>
      </c>
      <c r="Q103" s="84"/>
      <c r="R103" s="84"/>
      <c r="S103" s="84"/>
      <c r="T103" s="84"/>
      <c r="U103" s="84"/>
      <c r="V103" s="84"/>
      <c r="W103" s="85"/>
      <c r="X103" s="97" t="s">
        <v>515</v>
      </c>
    </row>
    <row r="104" spans="1:24" customFormat="1" ht="26.4" x14ac:dyDescent="0.3">
      <c r="A104" s="112">
        <v>77</v>
      </c>
      <c r="B104" s="108" t="s">
        <v>77</v>
      </c>
      <c r="C104" s="223" t="s">
        <v>388</v>
      </c>
      <c r="D104" s="109">
        <v>5311</v>
      </c>
      <c r="E104" s="109">
        <v>2012</v>
      </c>
      <c r="F104" s="215" t="s">
        <v>474</v>
      </c>
      <c r="G104" s="192">
        <v>291001091</v>
      </c>
      <c r="H104" s="215" t="s">
        <v>500</v>
      </c>
      <c r="I104" s="109"/>
      <c r="J104" s="110">
        <v>114848</v>
      </c>
      <c r="K104" s="84">
        <v>40787</v>
      </c>
      <c r="L104" s="117"/>
      <c r="M104" s="228">
        <v>40842</v>
      </c>
      <c r="N104" s="117"/>
      <c r="O104" s="117"/>
      <c r="P104" s="84">
        <v>40857</v>
      </c>
      <c r="Q104" s="115"/>
      <c r="R104" s="115"/>
      <c r="S104" s="115"/>
      <c r="T104" s="115"/>
      <c r="U104" s="115"/>
      <c r="V104" s="115"/>
      <c r="W104" s="85"/>
      <c r="X104" s="97" t="s">
        <v>515</v>
      </c>
    </row>
    <row r="105" spans="1:24" customFormat="1" ht="26.4" x14ac:dyDescent="0.3">
      <c r="A105" s="112">
        <v>78</v>
      </c>
      <c r="B105" s="108" t="s">
        <v>396</v>
      </c>
      <c r="C105" s="223" t="s">
        <v>391</v>
      </c>
      <c r="D105" s="109" t="s">
        <v>392</v>
      </c>
      <c r="E105" s="109">
        <v>2012</v>
      </c>
      <c r="F105" s="215" t="s">
        <v>489</v>
      </c>
      <c r="G105" s="192"/>
      <c r="H105" s="215"/>
      <c r="I105" s="109"/>
      <c r="J105" s="110"/>
      <c r="K105" s="84">
        <v>40787</v>
      </c>
      <c r="L105" s="117"/>
      <c r="M105" s="228">
        <v>40854</v>
      </c>
      <c r="N105" s="117"/>
      <c r="O105" s="117"/>
      <c r="P105" s="84"/>
      <c r="Q105" s="115"/>
      <c r="R105" s="115"/>
      <c r="S105" s="115"/>
      <c r="T105" s="115"/>
      <c r="U105" s="115"/>
      <c r="V105" s="115"/>
      <c r="W105" s="85"/>
      <c r="X105" s="97" t="s">
        <v>491</v>
      </c>
    </row>
    <row r="106" spans="1:24" customFormat="1" ht="26.4" x14ac:dyDescent="0.3">
      <c r="A106" s="112">
        <v>79</v>
      </c>
      <c r="B106" s="108" t="s">
        <v>397</v>
      </c>
      <c r="C106" s="223" t="s">
        <v>391</v>
      </c>
      <c r="D106" s="109" t="s">
        <v>392</v>
      </c>
      <c r="E106" s="109">
        <v>2012</v>
      </c>
      <c r="F106" s="215" t="s">
        <v>490</v>
      </c>
      <c r="G106" s="192"/>
      <c r="H106" s="215"/>
      <c r="I106" s="109"/>
      <c r="J106" s="110"/>
      <c r="K106" s="84">
        <v>40787</v>
      </c>
      <c r="L106" s="117"/>
      <c r="M106" s="228">
        <v>40854</v>
      </c>
      <c r="N106" s="117"/>
      <c r="O106" s="117"/>
      <c r="P106" s="84"/>
      <c r="Q106" s="115"/>
      <c r="R106" s="115"/>
      <c r="S106" s="115"/>
      <c r="T106" s="115"/>
      <c r="U106" s="115"/>
      <c r="V106" s="115"/>
      <c r="W106" s="85"/>
      <c r="X106" s="97" t="s">
        <v>492</v>
      </c>
    </row>
    <row r="107" spans="1:24" customFormat="1" ht="26.4" x14ac:dyDescent="0.3">
      <c r="A107" s="112">
        <v>80</v>
      </c>
      <c r="B107" s="108" t="s">
        <v>324</v>
      </c>
      <c r="C107" s="223" t="s">
        <v>395</v>
      </c>
      <c r="D107" s="109">
        <v>5316</v>
      </c>
      <c r="E107" s="109">
        <v>2010</v>
      </c>
      <c r="F107" s="215" t="s">
        <v>421</v>
      </c>
      <c r="G107" s="192">
        <v>291000755</v>
      </c>
      <c r="H107" s="215" t="s">
        <v>422</v>
      </c>
      <c r="I107" s="109">
        <v>1103959</v>
      </c>
      <c r="J107" s="110">
        <v>78134</v>
      </c>
      <c r="K107" s="101" t="s">
        <v>527</v>
      </c>
      <c r="L107" s="117"/>
      <c r="M107" s="109"/>
      <c r="N107" s="117"/>
      <c r="O107" s="117"/>
      <c r="P107" s="84"/>
      <c r="Q107" s="115"/>
      <c r="R107" s="115"/>
      <c r="S107" s="115"/>
      <c r="T107" s="115"/>
      <c r="U107" s="115"/>
      <c r="V107" s="115"/>
      <c r="W107" s="85">
        <v>40908</v>
      </c>
      <c r="X107" s="97"/>
    </row>
    <row r="108" spans="1:24" customFormat="1" ht="26.4" x14ac:dyDescent="0.3">
      <c r="A108" s="112">
        <v>81</v>
      </c>
      <c r="B108" s="108" t="s">
        <v>206</v>
      </c>
      <c r="C108" s="223" t="s">
        <v>390</v>
      </c>
      <c r="D108" s="109">
        <v>5316</v>
      </c>
      <c r="E108" s="109">
        <v>2011</v>
      </c>
      <c r="F108" s="215" t="s">
        <v>423</v>
      </c>
      <c r="G108" s="192">
        <v>291000763</v>
      </c>
      <c r="H108" s="215" t="s">
        <v>424</v>
      </c>
      <c r="I108" s="109">
        <v>1000027</v>
      </c>
      <c r="J108" s="110">
        <v>62000</v>
      </c>
      <c r="K108" s="234">
        <v>40422</v>
      </c>
      <c r="L108" s="117"/>
      <c r="M108" s="109"/>
      <c r="N108" s="117"/>
      <c r="O108" s="117"/>
      <c r="P108" s="84"/>
      <c r="Q108" s="115"/>
      <c r="R108" s="115"/>
      <c r="S108" s="115"/>
      <c r="T108" s="115"/>
      <c r="U108" s="115"/>
      <c r="V108" s="115"/>
      <c r="W108" s="85">
        <v>40908</v>
      </c>
      <c r="X108" s="97"/>
    </row>
    <row r="109" spans="1:24" customFormat="1" ht="26.4" x14ac:dyDescent="0.3">
      <c r="A109" s="112">
        <v>82</v>
      </c>
      <c r="B109" s="108" t="s">
        <v>206</v>
      </c>
      <c r="C109" s="223" t="s">
        <v>390</v>
      </c>
      <c r="D109" s="109">
        <v>5316</v>
      </c>
      <c r="E109" s="109">
        <v>2012</v>
      </c>
      <c r="F109" s="215" t="s">
        <v>423</v>
      </c>
      <c r="G109" s="192"/>
      <c r="H109" s="215"/>
      <c r="I109" s="109"/>
      <c r="J109" s="110"/>
      <c r="K109" s="234">
        <v>40797</v>
      </c>
      <c r="L109" s="117"/>
      <c r="M109" s="228">
        <v>40828</v>
      </c>
      <c r="N109" s="117"/>
      <c r="O109" s="117"/>
      <c r="P109" s="115"/>
      <c r="Q109" s="115"/>
      <c r="R109" s="115"/>
      <c r="S109" s="115"/>
      <c r="T109" s="115"/>
      <c r="U109" s="115"/>
      <c r="V109" s="115"/>
      <c r="W109" s="85"/>
      <c r="X109" s="97" t="s">
        <v>467</v>
      </c>
    </row>
    <row r="110" spans="1:24" customFormat="1" ht="26.4" x14ac:dyDescent="0.3">
      <c r="A110" s="112">
        <v>83</v>
      </c>
      <c r="B110" s="108" t="s">
        <v>206</v>
      </c>
      <c r="C110" s="223" t="s">
        <v>390</v>
      </c>
      <c r="D110" s="109">
        <v>5317</v>
      </c>
      <c r="E110" s="109">
        <v>2011</v>
      </c>
      <c r="F110" s="215" t="s">
        <v>425</v>
      </c>
      <c r="G110" s="192">
        <v>291000750</v>
      </c>
      <c r="H110" s="215" t="s">
        <v>426</v>
      </c>
      <c r="I110" s="109">
        <v>1000027</v>
      </c>
      <c r="J110" s="110">
        <v>64000</v>
      </c>
      <c r="K110" s="234">
        <v>40422</v>
      </c>
      <c r="L110" s="117"/>
      <c r="M110" s="109"/>
      <c r="N110" s="117"/>
      <c r="O110" s="117"/>
      <c r="P110" s="115"/>
      <c r="Q110" s="115"/>
      <c r="R110" s="115"/>
      <c r="S110" s="115"/>
      <c r="T110" s="115"/>
      <c r="U110" s="115"/>
      <c r="V110" s="115"/>
      <c r="W110" s="85"/>
      <c r="X110" s="97"/>
    </row>
    <row r="111" spans="1:24" customFormat="1" ht="26.4" x14ac:dyDescent="0.3">
      <c r="A111" s="112">
        <v>84</v>
      </c>
      <c r="B111" s="108" t="s">
        <v>300</v>
      </c>
      <c r="C111" s="223" t="s">
        <v>390</v>
      </c>
      <c r="D111" s="109">
        <v>5317</v>
      </c>
      <c r="E111" s="109">
        <v>2011</v>
      </c>
      <c r="F111" s="215" t="s">
        <v>427</v>
      </c>
      <c r="G111" s="192">
        <v>291000770</v>
      </c>
      <c r="H111" s="215" t="s">
        <v>428</v>
      </c>
      <c r="I111" s="109">
        <v>1001572</v>
      </c>
      <c r="J111" s="110">
        <v>227030</v>
      </c>
      <c r="K111" s="234">
        <v>40422</v>
      </c>
      <c r="L111" s="117"/>
      <c r="M111" s="109"/>
      <c r="N111" s="117"/>
      <c r="O111" s="117"/>
      <c r="P111" s="115"/>
      <c r="Q111" s="115"/>
      <c r="R111" s="115"/>
      <c r="S111" s="115"/>
      <c r="T111" s="115"/>
      <c r="U111" s="115"/>
      <c r="V111" s="115"/>
      <c r="W111" s="85">
        <v>40908</v>
      </c>
      <c r="X111" s="97"/>
    </row>
    <row r="112" spans="1:24" customFormat="1" ht="26.4" x14ac:dyDescent="0.3">
      <c r="A112" s="112">
        <v>85</v>
      </c>
      <c r="B112" s="108" t="s">
        <v>206</v>
      </c>
      <c r="C112" s="223" t="s">
        <v>390</v>
      </c>
      <c r="D112" s="109">
        <v>5317</v>
      </c>
      <c r="E112" s="109">
        <v>2012</v>
      </c>
      <c r="F112" s="215" t="s">
        <v>425</v>
      </c>
      <c r="G112" s="192"/>
      <c r="H112" s="215"/>
      <c r="I112" s="109"/>
      <c r="J112" s="110"/>
      <c r="K112" s="234">
        <v>40787</v>
      </c>
      <c r="L112" s="117"/>
      <c r="M112" s="228">
        <v>40828</v>
      </c>
      <c r="N112" s="117"/>
      <c r="O112" s="117"/>
      <c r="P112" s="115"/>
      <c r="Q112" s="115"/>
      <c r="R112" s="115"/>
      <c r="S112" s="115"/>
      <c r="T112" s="115"/>
      <c r="U112" s="115"/>
      <c r="V112" s="115"/>
      <c r="W112" s="85"/>
      <c r="X112" s="97" t="s">
        <v>468</v>
      </c>
    </row>
    <row r="113" spans="1:24" customFormat="1" ht="26.4" x14ac:dyDescent="0.3">
      <c r="A113" s="112">
        <v>86</v>
      </c>
      <c r="B113" s="108" t="s">
        <v>300</v>
      </c>
      <c r="C113" s="223" t="s">
        <v>390</v>
      </c>
      <c r="D113" s="109">
        <v>5317</v>
      </c>
      <c r="E113" s="109">
        <v>2012</v>
      </c>
      <c r="F113" s="215" t="s">
        <v>469</v>
      </c>
      <c r="G113" s="192"/>
      <c r="H113" s="215"/>
      <c r="I113" s="109"/>
      <c r="J113" s="110"/>
      <c r="K113" s="234">
        <v>40787</v>
      </c>
      <c r="L113" s="117"/>
      <c r="M113" s="109"/>
      <c r="N113" s="117"/>
      <c r="O113" s="117"/>
      <c r="P113" s="115"/>
      <c r="Q113" s="115"/>
      <c r="R113" s="115"/>
      <c r="S113" s="115"/>
      <c r="T113" s="115"/>
      <c r="U113" s="115"/>
      <c r="V113" s="115"/>
      <c r="W113" s="85"/>
      <c r="X113" s="97" t="s">
        <v>516</v>
      </c>
    </row>
    <row r="114" spans="1:24" s="3" customFormat="1" ht="23.4" customHeight="1" x14ac:dyDescent="0.35">
      <c r="A114" s="138"/>
      <c r="B114" s="139"/>
      <c r="C114" s="139"/>
      <c r="D114" s="199" t="s">
        <v>38</v>
      </c>
      <c r="E114" s="116"/>
      <c r="F114" s="225"/>
      <c r="G114" s="218"/>
      <c r="H114" s="225"/>
      <c r="I114" s="199"/>
      <c r="J114" s="116">
        <f>SUM(J28:J104)</f>
        <v>11419356.5</v>
      </c>
      <c r="K114" s="115"/>
      <c r="L114" s="117"/>
      <c r="M114" s="109"/>
      <c r="N114" s="117"/>
      <c r="O114" s="115"/>
      <c r="P114" s="115"/>
      <c r="Q114" s="115"/>
      <c r="R114" s="115"/>
      <c r="S114" s="115"/>
      <c r="T114" s="115"/>
      <c r="U114" s="115"/>
      <c r="V114" s="115"/>
      <c r="W114" s="85"/>
      <c r="X114" s="226"/>
    </row>
    <row r="115" spans="1:24" ht="30.6" customHeight="1" x14ac:dyDescent="0.35">
      <c r="A115" s="140"/>
      <c r="B115" s="71" t="s">
        <v>95</v>
      </c>
      <c r="C115" s="139"/>
      <c r="D115" s="116"/>
      <c r="E115" s="116"/>
      <c r="F115" s="218"/>
      <c r="G115" s="218"/>
      <c r="H115" s="225"/>
      <c r="I115" s="199"/>
      <c r="J115" s="116"/>
      <c r="K115" s="115"/>
      <c r="L115" s="115"/>
      <c r="M115" s="109"/>
      <c r="N115" s="115"/>
      <c r="O115" s="115"/>
      <c r="P115" s="115"/>
      <c r="Q115" s="115"/>
      <c r="R115" s="115"/>
      <c r="S115" s="115"/>
      <c r="T115" s="115"/>
      <c r="U115" s="115"/>
      <c r="V115" s="115"/>
      <c r="W115" s="85"/>
      <c r="X115" s="116"/>
    </row>
    <row r="116" spans="1:24" ht="56.4" x14ac:dyDescent="0.35">
      <c r="A116" s="77" t="s">
        <v>1</v>
      </c>
      <c r="B116" s="77" t="s">
        <v>2</v>
      </c>
      <c r="C116" s="77" t="s">
        <v>3</v>
      </c>
      <c r="D116" s="77" t="s">
        <v>4</v>
      </c>
      <c r="E116" s="77" t="s">
        <v>310</v>
      </c>
      <c r="F116" s="77" t="s">
        <v>345</v>
      </c>
      <c r="G116" s="77" t="s">
        <v>346</v>
      </c>
      <c r="H116" s="77" t="s">
        <v>347</v>
      </c>
      <c r="I116" s="204" t="s">
        <v>348</v>
      </c>
      <c r="J116" s="77" t="s">
        <v>5</v>
      </c>
      <c r="K116" s="77" t="s">
        <v>6</v>
      </c>
      <c r="L116" s="77" t="s">
        <v>349</v>
      </c>
      <c r="M116" s="77" t="s">
        <v>315</v>
      </c>
      <c r="N116" s="77" t="s">
        <v>314</v>
      </c>
      <c r="O116" s="77" t="s">
        <v>316</v>
      </c>
      <c r="P116" s="77" t="s">
        <v>317</v>
      </c>
      <c r="Q116" s="77" t="s">
        <v>318</v>
      </c>
      <c r="R116" s="77" t="s">
        <v>319</v>
      </c>
      <c r="S116" s="77" t="s">
        <v>320</v>
      </c>
      <c r="T116" s="77" t="s">
        <v>321</v>
      </c>
      <c r="U116" s="77" t="s">
        <v>322</v>
      </c>
      <c r="V116" s="77" t="s">
        <v>323</v>
      </c>
      <c r="W116" s="77" t="s">
        <v>350</v>
      </c>
      <c r="X116" s="77" t="s">
        <v>7</v>
      </c>
    </row>
    <row r="117" spans="1:24" x14ac:dyDescent="0.35">
      <c r="A117" s="112">
        <v>1</v>
      </c>
      <c r="B117" s="141" t="s">
        <v>96</v>
      </c>
      <c r="C117" s="91" t="s">
        <v>97</v>
      </c>
      <c r="D117" s="88" t="s">
        <v>10</v>
      </c>
      <c r="E117" s="189">
        <v>2010</v>
      </c>
      <c r="F117" s="142"/>
      <c r="G117" s="142"/>
      <c r="H117" s="142"/>
      <c r="I117" s="195"/>
      <c r="J117" s="83">
        <v>250000</v>
      </c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9" t="s">
        <v>98</v>
      </c>
    </row>
    <row r="118" spans="1:24" x14ac:dyDescent="0.35">
      <c r="A118" s="112">
        <v>2</v>
      </c>
      <c r="B118" s="90" t="s">
        <v>99</v>
      </c>
      <c r="C118" s="91" t="s">
        <v>100</v>
      </c>
      <c r="D118" s="88" t="s">
        <v>14</v>
      </c>
      <c r="E118" s="189">
        <v>2011</v>
      </c>
      <c r="F118" s="142"/>
      <c r="G118" s="142"/>
      <c r="H118" s="142"/>
      <c r="I118" s="195"/>
      <c r="J118" s="83">
        <v>234566</v>
      </c>
      <c r="K118" s="84">
        <v>40562</v>
      </c>
      <c r="L118" s="84"/>
      <c r="M118" s="84">
        <v>40721</v>
      </c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9" t="str">
        <f>'[1]Local Pool projects'!X64</f>
        <v>Project awaiting a change review - Change from hybrid to traditional buses</v>
      </c>
    </row>
    <row r="119" spans="1:24" ht="28.8" x14ac:dyDescent="0.35">
      <c r="A119" s="112">
        <v>3</v>
      </c>
      <c r="B119" s="141" t="s">
        <v>101</v>
      </c>
      <c r="C119" s="91" t="s">
        <v>102</v>
      </c>
      <c r="D119" s="88" t="s">
        <v>14</v>
      </c>
      <c r="E119" s="189">
        <v>2011</v>
      </c>
      <c r="F119" s="88"/>
      <c r="G119" s="88"/>
      <c r="H119" s="88"/>
      <c r="I119" s="195"/>
      <c r="J119" s="83">
        <v>169600</v>
      </c>
      <c r="K119" s="84">
        <v>40564</v>
      </c>
      <c r="L119" s="84"/>
      <c r="M119" s="84">
        <v>40774</v>
      </c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9" t="str">
        <f>'[1]Local Pool projects'!X66</f>
        <v>IGA could not be processed until after 1 July 2011</v>
      </c>
    </row>
    <row r="120" spans="1:24" ht="28.8" x14ac:dyDescent="0.35">
      <c r="A120" s="112">
        <v>4</v>
      </c>
      <c r="B120" s="143" t="s">
        <v>103</v>
      </c>
      <c r="C120" s="144" t="s">
        <v>104</v>
      </c>
      <c r="D120" s="88" t="s">
        <v>14</v>
      </c>
      <c r="E120" s="189">
        <v>2011</v>
      </c>
      <c r="F120" s="88"/>
      <c r="G120" s="88"/>
      <c r="H120" s="88"/>
      <c r="I120" s="195"/>
      <c r="J120" s="101">
        <v>1000000</v>
      </c>
      <c r="K120" s="84">
        <v>40555</v>
      </c>
      <c r="L120" s="84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145" t="s">
        <v>69</v>
      </c>
    </row>
    <row r="121" spans="1:24" ht="28.8" x14ac:dyDescent="0.35">
      <c r="A121" s="112">
        <v>5</v>
      </c>
      <c r="B121" s="143" t="s">
        <v>105</v>
      </c>
      <c r="C121" s="144" t="s">
        <v>106</v>
      </c>
      <c r="D121" s="88" t="s">
        <v>14</v>
      </c>
      <c r="E121" s="189">
        <v>2012</v>
      </c>
      <c r="F121" s="88"/>
      <c r="G121" s="88"/>
      <c r="H121" s="88"/>
      <c r="I121" s="195"/>
      <c r="J121" s="101">
        <v>100000</v>
      </c>
      <c r="K121" s="84">
        <v>40558</v>
      </c>
      <c r="L121" s="84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130" t="str">
        <f>'[1]Statewide Awards'!AA34</f>
        <v>Greyhound, Denver and RTD are still negotiating the location.  Project is not certain at this point.</v>
      </c>
    </row>
    <row r="122" spans="1:24" x14ac:dyDescent="0.35">
      <c r="A122" s="112">
        <v>6</v>
      </c>
      <c r="B122" s="80" t="s">
        <v>107</v>
      </c>
      <c r="C122" s="91" t="s">
        <v>108</v>
      </c>
      <c r="D122" s="88" t="s">
        <v>14</v>
      </c>
      <c r="E122" s="189">
        <v>2012</v>
      </c>
      <c r="F122" s="88"/>
      <c r="G122" s="88"/>
      <c r="H122" s="88"/>
      <c r="I122" s="195"/>
      <c r="J122" s="83">
        <v>108000</v>
      </c>
      <c r="K122" s="84">
        <v>40569</v>
      </c>
      <c r="L122" s="84"/>
      <c r="M122" s="84">
        <v>40714</v>
      </c>
      <c r="N122" s="84"/>
      <c r="O122" s="84">
        <v>40773</v>
      </c>
      <c r="P122" s="84"/>
      <c r="Q122" s="84"/>
      <c r="R122" s="84"/>
      <c r="S122" s="84"/>
      <c r="T122" s="84"/>
      <c r="U122" s="84"/>
      <c r="V122" s="84"/>
      <c r="W122" s="84"/>
      <c r="X122" s="89" t="s">
        <v>109</v>
      </c>
    </row>
    <row r="123" spans="1:24" x14ac:dyDescent="0.35">
      <c r="A123" s="112">
        <v>7</v>
      </c>
      <c r="B123" s="90" t="s">
        <v>110</v>
      </c>
      <c r="C123" s="91" t="s">
        <v>111</v>
      </c>
      <c r="D123" s="88" t="s">
        <v>14</v>
      </c>
      <c r="E123" s="189">
        <v>2011</v>
      </c>
      <c r="F123" s="88"/>
      <c r="G123" s="88"/>
      <c r="H123" s="88"/>
      <c r="I123" s="195"/>
      <c r="J123" s="83">
        <v>300000</v>
      </c>
      <c r="K123" s="84">
        <v>40560</v>
      </c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9" t="s">
        <v>112</v>
      </c>
    </row>
    <row r="124" spans="1:24" ht="28.8" x14ac:dyDescent="0.35">
      <c r="A124" s="112">
        <v>8</v>
      </c>
      <c r="B124" s="90" t="s">
        <v>110</v>
      </c>
      <c r="C124" s="91" t="s">
        <v>113</v>
      </c>
      <c r="D124" s="88" t="s">
        <v>14</v>
      </c>
      <c r="E124" s="189">
        <v>2011</v>
      </c>
      <c r="F124" s="88"/>
      <c r="G124" s="88"/>
      <c r="H124" s="88"/>
      <c r="I124" s="195"/>
      <c r="J124" s="83">
        <v>360000</v>
      </c>
      <c r="K124" s="84">
        <v>40565</v>
      </c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9" t="str">
        <f>'[1]Local Pool projects'!X67</f>
        <v>IGA could not be processed until after 1 July 2011</v>
      </c>
    </row>
    <row r="125" spans="1:24" x14ac:dyDescent="0.35">
      <c r="A125" s="112">
        <v>9</v>
      </c>
      <c r="B125" s="141" t="s">
        <v>114</v>
      </c>
      <c r="C125" s="91" t="s">
        <v>115</v>
      </c>
      <c r="D125" s="88" t="s">
        <v>14</v>
      </c>
      <c r="E125" s="189">
        <v>2011</v>
      </c>
      <c r="F125" s="88"/>
      <c r="G125" s="88"/>
      <c r="H125" s="88"/>
      <c r="I125" s="195"/>
      <c r="J125" s="83">
        <v>49600</v>
      </c>
      <c r="K125" s="84">
        <v>40566</v>
      </c>
      <c r="L125" s="84"/>
      <c r="M125" s="84">
        <v>40738</v>
      </c>
      <c r="N125" s="84"/>
      <c r="O125" s="84">
        <v>40773</v>
      </c>
      <c r="P125" s="84"/>
      <c r="Q125" s="84"/>
      <c r="R125" s="84"/>
      <c r="S125" s="84"/>
      <c r="T125" s="84"/>
      <c r="U125" s="84"/>
      <c r="V125" s="84"/>
      <c r="W125" s="84"/>
      <c r="X125" s="89" t="s">
        <v>116</v>
      </c>
    </row>
    <row r="126" spans="1:24" x14ac:dyDescent="0.35">
      <c r="A126" s="112">
        <v>10</v>
      </c>
      <c r="B126" s="91" t="s">
        <v>117</v>
      </c>
      <c r="C126" s="144" t="s">
        <v>118</v>
      </c>
      <c r="D126" s="88" t="s">
        <v>14</v>
      </c>
      <c r="E126" s="189">
        <v>2011</v>
      </c>
      <c r="F126" s="88"/>
      <c r="G126" s="88"/>
      <c r="H126" s="88"/>
      <c r="I126" s="195"/>
      <c r="J126" s="101">
        <v>129285</v>
      </c>
      <c r="K126" s="84">
        <v>40556</v>
      </c>
      <c r="L126" s="84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130" t="str">
        <f>'[1]Statewide Awards'!AA32</f>
        <v>Awaiting larger US36 corridor financial package</v>
      </c>
    </row>
    <row r="127" spans="1:24" ht="28.8" x14ac:dyDescent="0.35">
      <c r="A127" s="112">
        <v>11</v>
      </c>
      <c r="B127" s="91" t="s">
        <v>119</v>
      </c>
      <c r="C127" s="144" t="s">
        <v>120</v>
      </c>
      <c r="D127" s="88" t="s">
        <v>14</v>
      </c>
      <c r="E127" s="189">
        <v>2012</v>
      </c>
      <c r="F127" s="88"/>
      <c r="G127" s="88"/>
      <c r="H127" s="88"/>
      <c r="I127" s="195"/>
      <c r="J127" s="101">
        <v>800000</v>
      </c>
      <c r="K127" s="84">
        <v>40557</v>
      </c>
      <c r="L127" s="84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136"/>
    </row>
    <row r="128" spans="1:24" x14ac:dyDescent="0.35">
      <c r="A128" s="112">
        <v>12</v>
      </c>
      <c r="B128" s="141" t="s">
        <v>121</v>
      </c>
      <c r="C128" s="91" t="s">
        <v>122</v>
      </c>
      <c r="D128" s="88" t="s">
        <v>14</v>
      </c>
      <c r="E128" s="189">
        <v>2011</v>
      </c>
      <c r="F128" s="88"/>
      <c r="G128" s="88"/>
      <c r="H128" s="88"/>
      <c r="I128" s="195"/>
      <c r="J128" s="83">
        <v>48000</v>
      </c>
      <c r="K128" s="84">
        <v>40563</v>
      </c>
      <c r="L128" s="84"/>
      <c r="M128" s="84">
        <v>40738</v>
      </c>
      <c r="N128" s="84"/>
      <c r="O128" s="84">
        <v>40773</v>
      </c>
      <c r="P128" s="84"/>
      <c r="Q128" s="84"/>
      <c r="R128" s="84"/>
      <c r="S128" s="84"/>
      <c r="T128" s="84"/>
      <c r="U128" s="84"/>
      <c r="V128" s="84"/>
      <c r="W128" s="84"/>
      <c r="X128" s="89" t="s">
        <v>123</v>
      </c>
    </row>
    <row r="129" spans="1:24" ht="42.6" x14ac:dyDescent="0.35">
      <c r="A129" s="112">
        <v>13</v>
      </c>
      <c r="B129" s="128" t="s">
        <v>124</v>
      </c>
      <c r="C129" s="144" t="s">
        <v>125</v>
      </c>
      <c r="D129" s="88" t="s">
        <v>14</v>
      </c>
      <c r="E129" s="189">
        <v>2011</v>
      </c>
      <c r="F129" s="88"/>
      <c r="G129" s="88"/>
      <c r="H129" s="88"/>
      <c r="I129" s="195"/>
      <c r="J129" s="101">
        <v>1000000</v>
      </c>
      <c r="K129" s="84">
        <v>40554</v>
      </c>
      <c r="L129" s="84"/>
      <c r="M129" s="84">
        <v>40738</v>
      </c>
      <c r="N129" s="84"/>
      <c r="O129" s="96"/>
      <c r="P129" s="96"/>
      <c r="Q129" s="96"/>
      <c r="R129" s="96"/>
      <c r="S129" s="96"/>
      <c r="T129" s="96"/>
      <c r="U129" s="96"/>
      <c r="V129" s="96"/>
      <c r="W129" s="96"/>
      <c r="X129" s="130" t="s">
        <v>126</v>
      </c>
    </row>
    <row r="130" spans="1:24" ht="28.8" x14ac:dyDescent="0.35">
      <c r="A130" s="112">
        <v>14</v>
      </c>
      <c r="B130" s="79" t="s">
        <v>127</v>
      </c>
      <c r="C130" s="91" t="s">
        <v>128</v>
      </c>
      <c r="D130" s="88" t="s">
        <v>14</v>
      </c>
      <c r="E130" s="189">
        <v>2012</v>
      </c>
      <c r="F130" s="88"/>
      <c r="G130" s="88"/>
      <c r="H130" s="88"/>
      <c r="I130" s="195"/>
      <c r="J130" s="83">
        <v>504000</v>
      </c>
      <c r="K130" s="84">
        <v>40567</v>
      </c>
      <c r="L130" s="84"/>
      <c r="M130" s="84">
        <v>40738</v>
      </c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9" t="s">
        <v>129</v>
      </c>
    </row>
    <row r="131" spans="1:24" ht="28.8" x14ac:dyDescent="0.35">
      <c r="A131" s="112">
        <v>15</v>
      </c>
      <c r="B131" s="79" t="s">
        <v>130</v>
      </c>
      <c r="C131" s="91" t="s">
        <v>131</v>
      </c>
      <c r="D131" s="142">
        <v>5304</v>
      </c>
      <c r="E131" s="189">
        <v>2011</v>
      </c>
      <c r="F131" s="142"/>
      <c r="G131" s="142"/>
      <c r="H131" s="142"/>
      <c r="I131" s="195"/>
      <c r="J131" s="83">
        <v>62500</v>
      </c>
      <c r="K131" s="84">
        <v>40452</v>
      </c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9" t="s">
        <v>333</v>
      </c>
    </row>
    <row r="132" spans="1:24" x14ac:dyDescent="0.35">
      <c r="A132" s="112">
        <v>16</v>
      </c>
      <c r="B132" s="91" t="s">
        <v>132</v>
      </c>
      <c r="C132" s="91" t="s">
        <v>133</v>
      </c>
      <c r="D132" s="82">
        <v>5304</v>
      </c>
      <c r="E132" s="190">
        <v>2011</v>
      </c>
      <c r="F132" s="82"/>
      <c r="G132" s="82"/>
      <c r="H132" s="82"/>
      <c r="I132" s="197"/>
      <c r="J132" s="81">
        <v>50000</v>
      </c>
      <c r="K132" s="85">
        <v>40452</v>
      </c>
      <c r="L132" s="85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89" t="s">
        <v>134</v>
      </c>
    </row>
    <row r="133" spans="1:24" x14ac:dyDescent="0.35">
      <c r="A133" s="112">
        <v>17</v>
      </c>
      <c r="B133" s="80" t="s">
        <v>99</v>
      </c>
      <c r="C133" s="91" t="s">
        <v>135</v>
      </c>
      <c r="D133" s="142">
        <v>5310</v>
      </c>
      <c r="E133" s="189">
        <v>2011</v>
      </c>
      <c r="F133" s="142"/>
      <c r="G133" s="142"/>
      <c r="H133" s="142"/>
      <c r="I133" s="195"/>
      <c r="J133" s="83">
        <f>52800+54388+124000+63600+52800+54388+54388</f>
        <v>456364</v>
      </c>
      <c r="K133" s="84">
        <v>40299</v>
      </c>
      <c r="L133" s="84" t="s">
        <v>22</v>
      </c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130" t="s">
        <v>85</v>
      </c>
    </row>
    <row r="134" spans="1:24" x14ac:dyDescent="0.35">
      <c r="A134" s="112">
        <v>18</v>
      </c>
      <c r="B134" s="80" t="s">
        <v>107</v>
      </c>
      <c r="C134" s="91" t="s">
        <v>136</v>
      </c>
      <c r="D134" s="142">
        <v>5310</v>
      </c>
      <c r="E134" s="190">
        <v>2011</v>
      </c>
      <c r="F134" s="82"/>
      <c r="G134" s="82"/>
      <c r="H134" s="82"/>
      <c r="I134" s="197"/>
      <c r="J134" s="83">
        <v>30000</v>
      </c>
      <c r="K134" s="84"/>
      <c r="L134" s="84" t="s">
        <v>22</v>
      </c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9" t="s">
        <v>85</v>
      </c>
    </row>
    <row r="135" spans="1:24" x14ac:dyDescent="0.35">
      <c r="A135" s="112">
        <v>19</v>
      </c>
      <c r="B135" s="143" t="s">
        <v>137</v>
      </c>
      <c r="C135" s="144" t="s">
        <v>138</v>
      </c>
      <c r="D135" s="142">
        <v>5310</v>
      </c>
      <c r="E135" s="189">
        <v>2011</v>
      </c>
      <c r="F135" s="142"/>
      <c r="G135" s="142"/>
      <c r="H135" s="142"/>
      <c r="I135" s="195"/>
      <c r="J135" s="101">
        <v>38400</v>
      </c>
      <c r="K135" s="84"/>
      <c r="L135" s="84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130" t="s">
        <v>85</v>
      </c>
    </row>
    <row r="136" spans="1:24" ht="28.8" x14ac:dyDescent="0.35">
      <c r="A136" s="112">
        <v>20</v>
      </c>
      <c r="B136" s="80" t="s">
        <v>99</v>
      </c>
      <c r="C136" s="91" t="s">
        <v>139</v>
      </c>
      <c r="D136" s="88" t="s">
        <v>312</v>
      </c>
      <c r="E136" s="190">
        <v>2011</v>
      </c>
      <c r="F136" s="82"/>
      <c r="G136" s="82"/>
      <c r="H136" s="82"/>
      <c r="I136" s="197"/>
      <c r="J136" s="83">
        <v>160000</v>
      </c>
      <c r="K136" s="84">
        <v>40414</v>
      </c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137" t="s">
        <v>11</v>
      </c>
    </row>
    <row r="137" spans="1:24" x14ac:dyDescent="0.35">
      <c r="A137" s="112">
        <v>21</v>
      </c>
      <c r="B137" s="80" t="s">
        <v>107</v>
      </c>
      <c r="C137" s="91" t="s">
        <v>140</v>
      </c>
      <c r="D137" s="88" t="s">
        <v>311</v>
      </c>
      <c r="E137" s="189">
        <v>2011</v>
      </c>
      <c r="F137" s="142"/>
      <c r="G137" s="142"/>
      <c r="H137" s="142"/>
      <c r="I137" s="195"/>
      <c r="J137" s="83">
        <v>103000</v>
      </c>
      <c r="K137" s="84">
        <v>40512</v>
      </c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9"/>
    </row>
    <row r="138" spans="1:24" ht="28.8" x14ac:dyDescent="0.35">
      <c r="A138" s="112">
        <v>22</v>
      </c>
      <c r="B138" s="79" t="s">
        <v>142</v>
      </c>
      <c r="C138" s="80" t="s">
        <v>35</v>
      </c>
      <c r="D138" s="81" t="s">
        <v>36</v>
      </c>
      <c r="E138" s="189">
        <v>2011</v>
      </c>
      <c r="F138" s="142"/>
      <c r="G138" s="142"/>
      <c r="H138" s="142"/>
      <c r="I138" s="195"/>
      <c r="J138" s="95">
        <v>10000</v>
      </c>
      <c r="K138" s="107">
        <v>40759</v>
      </c>
      <c r="L138" s="107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97" t="s">
        <v>143</v>
      </c>
    </row>
    <row r="139" spans="1:24" ht="28.8" x14ac:dyDescent="0.35">
      <c r="A139" s="112">
        <v>23</v>
      </c>
      <c r="B139" s="79" t="s">
        <v>144</v>
      </c>
      <c r="C139" s="80" t="s">
        <v>35</v>
      </c>
      <c r="D139" s="81" t="s">
        <v>36</v>
      </c>
      <c r="E139" s="189">
        <v>2011</v>
      </c>
      <c r="F139" s="142"/>
      <c r="G139" s="142"/>
      <c r="H139" s="142"/>
      <c r="I139" s="195"/>
      <c r="J139" s="95">
        <v>15000</v>
      </c>
      <c r="K139" s="107">
        <v>40759</v>
      </c>
      <c r="L139" s="107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97" t="s">
        <v>143</v>
      </c>
    </row>
    <row r="140" spans="1:24" x14ac:dyDescent="0.35">
      <c r="A140" s="112">
        <v>24</v>
      </c>
      <c r="B140" s="80" t="s">
        <v>145</v>
      </c>
      <c r="C140" s="93" t="s">
        <v>146</v>
      </c>
      <c r="D140" s="88" t="s">
        <v>147</v>
      </c>
      <c r="E140" s="189">
        <v>2011</v>
      </c>
      <c r="F140" s="142"/>
      <c r="G140" s="142"/>
      <c r="H140" s="142"/>
      <c r="I140" s="195"/>
      <c r="J140" s="83">
        <v>73936</v>
      </c>
      <c r="K140" s="84">
        <v>40483</v>
      </c>
      <c r="L140" s="84"/>
      <c r="M140" s="84">
        <v>40744</v>
      </c>
      <c r="N140" s="84"/>
      <c r="O140" s="86">
        <v>40767</v>
      </c>
      <c r="P140" s="84"/>
      <c r="Q140" s="84"/>
      <c r="R140" s="84"/>
      <c r="S140" s="84"/>
      <c r="T140" s="84"/>
      <c r="U140" s="84"/>
      <c r="V140" s="84"/>
      <c r="W140" s="84"/>
      <c r="X140" s="89" t="s">
        <v>148</v>
      </c>
    </row>
    <row r="141" spans="1:24" s="200" customFormat="1" x14ac:dyDescent="0.35">
      <c r="A141" s="112">
        <v>25</v>
      </c>
      <c r="B141" s="80" t="s">
        <v>107</v>
      </c>
      <c r="C141" s="93" t="s">
        <v>430</v>
      </c>
      <c r="D141" s="142">
        <v>5309</v>
      </c>
      <c r="E141" s="189">
        <v>2012</v>
      </c>
      <c r="F141" s="142"/>
      <c r="G141" s="142"/>
      <c r="H141" s="142"/>
      <c r="I141" s="195"/>
      <c r="J141" s="83">
        <v>1132037</v>
      </c>
      <c r="K141" s="84">
        <v>40330</v>
      </c>
      <c r="L141" s="84"/>
      <c r="M141" s="84"/>
      <c r="N141" s="84"/>
      <c r="O141" s="86"/>
      <c r="P141" s="84"/>
      <c r="Q141" s="84"/>
      <c r="R141" s="84"/>
      <c r="S141" s="84"/>
      <c r="T141" s="84"/>
      <c r="U141" s="84"/>
      <c r="V141" s="84"/>
      <c r="W141" s="84"/>
      <c r="X141" s="89"/>
    </row>
    <row r="142" spans="1:24" s="200" customFormat="1" x14ac:dyDescent="0.35">
      <c r="A142" s="112">
        <v>26</v>
      </c>
      <c r="B142" s="80" t="s">
        <v>124</v>
      </c>
      <c r="C142" s="93" t="s">
        <v>431</v>
      </c>
      <c r="D142" s="142">
        <v>5309</v>
      </c>
      <c r="E142" s="189">
        <v>2012</v>
      </c>
      <c r="F142" s="142"/>
      <c r="G142" s="142"/>
      <c r="H142" s="142"/>
      <c r="I142" s="195"/>
      <c r="J142" s="83">
        <v>360000</v>
      </c>
      <c r="K142" s="84">
        <v>40330</v>
      </c>
      <c r="L142" s="84"/>
      <c r="M142" s="84"/>
      <c r="N142" s="84"/>
      <c r="O142" s="86"/>
      <c r="P142" s="84"/>
      <c r="Q142" s="84"/>
      <c r="R142" s="84"/>
      <c r="S142" s="84"/>
      <c r="T142" s="84"/>
      <c r="U142" s="84"/>
      <c r="V142" s="84"/>
      <c r="W142" s="84"/>
      <c r="X142" s="89"/>
    </row>
    <row r="143" spans="1:24" s="200" customFormat="1" x14ac:dyDescent="0.35">
      <c r="A143" s="112">
        <v>27</v>
      </c>
      <c r="B143" s="80" t="s">
        <v>127</v>
      </c>
      <c r="C143" s="93" t="s">
        <v>432</v>
      </c>
      <c r="D143" s="142">
        <v>5309</v>
      </c>
      <c r="E143" s="189">
        <v>2012</v>
      </c>
      <c r="F143" s="142"/>
      <c r="G143" s="142"/>
      <c r="H143" s="142"/>
      <c r="I143" s="195"/>
      <c r="J143" s="83">
        <v>1765910</v>
      </c>
      <c r="K143" s="84">
        <v>40330</v>
      </c>
      <c r="L143" s="84"/>
      <c r="M143" s="84"/>
      <c r="N143" s="84"/>
      <c r="O143" s="86"/>
      <c r="P143" s="84"/>
      <c r="Q143" s="84"/>
      <c r="R143" s="84"/>
      <c r="S143" s="84"/>
      <c r="T143" s="84"/>
      <c r="U143" s="84"/>
      <c r="V143" s="84"/>
      <c r="W143" s="84"/>
      <c r="X143" s="89"/>
    </row>
    <row r="144" spans="1:24" customFormat="1" ht="14.4" x14ac:dyDescent="0.3">
      <c r="A144" s="112">
        <v>28</v>
      </c>
      <c r="B144" s="74" t="s">
        <v>99</v>
      </c>
      <c r="C144" s="133" t="s">
        <v>228</v>
      </c>
      <c r="D144" s="82">
        <v>5310</v>
      </c>
      <c r="E144" s="190">
        <v>2012</v>
      </c>
      <c r="F144" s="82"/>
      <c r="G144" s="82"/>
      <c r="H144" s="82"/>
      <c r="I144" s="197"/>
      <c r="J144" s="100">
        <v>60000</v>
      </c>
      <c r="K144" s="85">
        <v>40787</v>
      </c>
      <c r="L144" s="85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7"/>
    </row>
    <row r="145" spans="1:24" customFormat="1" ht="14.4" x14ac:dyDescent="0.3">
      <c r="A145" s="112">
        <v>29</v>
      </c>
      <c r="B145" s="74" t="s">
        <v>99</v>
      </c>
      <c r="C145" s="133" t="s">
        <v>229</v>
      </c>
      <c r="D145" s="82">
        <v>5310</v>
      </c>
      <c r="E145" s="190">
        <v>2012</v>
      </c>
      <c r="F145" s="82"/>
      <c r="G145" s="82"/>
      <c r="H145" s="82"/>
      <c r="I145" s="197"/>
      <c r="J145" s="100">
        <v>60000</v>
      </c>
      <c r="K145" s="85">
        <v>40787</v>
      </c>
      <c r="L145" s="85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9"/>
    </row>
    <row r="146" spans="1:24" customFormat="1" ht="14.4" x14ac:dyDescent="0.3">
      <c r="A146" s="112">
        <v>30</v>
      </c>
      <c r="B146" s="74" t="s">
        <v>99</v>
      </c>
      <c r="C146" s="133" t="s">
        <v>240</v>
      </c>
      <c r="D146" s="82">
        <v>5310</v>
      </c>
      <c r="E146" s="190">
        <v>2012</v>
      </c>
      <c r="F146" s="82"/>
      <c r="G146" s="82"/>
      <c r="H146" s="82"/>
      <c r="I146" s="197"/>
      <c r="J146" s="100">
        <v>60000</v>
      </c>
      <c r="K146" s="96">
        <v>40787</v>
      </c>
      <c r="L146" s="9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97"/>
    </row>
    <row r="147" spans="1:24" customFormat="1" ht="14.4" x14ac:dyDescent="0.3">
      <c r="A147" s="112">
        <v>31</v>
      </c>
      <c r="B147" s="132" t="s">
        <v>185</v>
      </c>
      <c r="C147" s="132"/>
      <c r="D147" s="105" t="s">
        <v>279</v>
      </c>
      <c r="E147" s="190">
        <v>2012</v>
      </c>
      <c r="F147" s="82"/>
      <c r="G147" s="82"/>
      <c r="H147" s="82"/>
      <c r="I147" s="197"/>
      <c r="J147" s="100">
        <v>47600</v>
      </c>
      <c r="K147" s="85">
        <v>40787</v>
      </c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6"/>
    </row>
    <row r="148" spans="1:24" customFormat="1" ht="14.4" x14ac:dyDescent="0.3">
      <c r="A148" s="112">
        <v>32</v>
      </c>
      <c r="B148" s="74" t="s">
        <v>266</v>
      </c>
      <c r="C148" s="133" t="s">
        <v>267</v>
      </c>
      <c r="D148" s="82">
        <v>5310</v>
      </c>
      <c r="E148" s="190">
        <v>2012</v>
      </c>
      <c r="F148" s="82"/>
      <c r="G148" s="82"/>
      <c r="H148" s="82"/>
      <c r="I148" s="197"/>
      <c r="J148" s="100">
        <v>34000</v>
      </c>
      <c r="K148" s="85">
        <v>40787</v>
      </c>
      <c r="L148" s="102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103"/>
    </row>
    <row r="149" spans="1:24" customFormat="1" ht="14.4" x14ac:dyDescent="0.3">
      <c r="A149" s="112">
        <v>33</v>
      </c>
      <c r="B149" s="74" t="s">
        <v>264</v>
      </c>
      <c r="C149" s="133" t="s">
        <v>265</v>
      </c>
      <c r="D149" s="82">
        <v>5310</v>
      </c>
      <c r="E149" s="190">
        <v>2012</v>
      </c>
      <c r="F149" s="82"/>
      <c r="G149" s="82"/>
      <c r="H149" s="82"/>
      <c r="I149" s="197"/>
      <c r="J149" s="100">
        <v>52000</v>
      </c>
      <c r="K149" s="85">
        <v>40787</v>
      </c>
      <c r="L149" s="102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103"/>
    </row>
    <row r="150" spans="1:24" customFormat="1" ht="14.4" x14ac:dyDescent="0.3">
      <c r="A150" s="112">
        <v>34</v>
      </c>
      <c r="B150" s="73" t="s">
        <v>277</v>
      </c>
      <c r="C150" s="73"/>
      <c r="D150" s="105" t="s">
        <v>279</v>
      </c>
      <c r="E150" s="190">
        <v>2012</v>
      </c>
      <c r="F150" s="82"/>
      <c r="G150" s="82"/>
      <c r="H150" s="82"/>
      <c r="I150" s="197"/>
      <c r="J150" s="100">
        <v>65000</v>
      </c>
      <c r="K150" s="85">
        <v>40787</v>
      </c>
      <c r="L150" s="117"/>
      <c r="M150" s="117"/>
      <c r="N150" s="117"/>
      <c r="O150" s="115"/>
      <c r="P150" s="115"/>
      <c r="Q150" s="115"/>
      <c r="R150" s="115"/>
      <c r="S150" s="115"/>
      <c r="T150" s="115"/>
      <c r="U150" s="115"/>
      <c r="V150" s="115"/>
      <c r="W150" s="115"/>
      <c r="X150" s="116"/>
    </row>
    <row r="151" spans="1:24" customFormat="1" ht="14.4" x14ac:dyDescent="0.3">
      <c r="A151" s="112">
        <v>35</v>
      </c>
      <c r="B151" s="132" t="s">
        <v>114</v>
      </c>
      <c r="C151" s="154" t="s">
        <v>388</v>
      </c>
      <c r="D151" s="105" t="s">
        <v>301</v>
      </c>
      <c r="E151" s="190">
        <v>2012</v>
      </c>
      <c r="F151" s="82"/>
      <c r="G151" s="82"/>
      <c r="H151" s="82"/>
      <c r="I151" s="197"/>
      <c r="J151" s="100">
        <v>5000</v>
      </c>
      <c r="K151" s="85">
        <v>40787</v>
      </c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6"/>
    </row>
    <row r="152" spans="1:24" customFormat="1" ht="14.4" x14ac:dyDescent="0.3">
      <c r="A152" s="112">
        <v>36</v>
      </c>
      <c r="B152" s="108" t="s">
        <v>185</v>
      </c>
      <c r="C152" s="154" t="s">
        <v>388</v>
      </c>
      <c r="D152" s="109">
        <v>5311</v>
      </c>
      <c r="E152" s="190">
        <v>2012</v>
      </c>
      <c r="F152" s="82"/>
      <c r="G152" s="82"/>
      <c r="H152" s="82"/>
      <c r="I152" s="197"/>
      <c r="J152" s="110">
        <v>181624</v>
      </c>
      <c r="K152" s="85">
        <v>40787</v>
      </c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</row>
    <row r="153" spans="1:24" customFormat="1" ht="14.4" x14ac:dyDescent="0.3">
      <c r="A153" s="112">
        <v>37</v>
      </c>
      <c r="B153" s="108" t="s">
        <v>107</v>
      </c>
      <c r="C153" s="154" t="s">
        <v>388</v>
      </c>
      <c r="D153" s="109">
        <v>5311</v>
      </c>
      <c r="E153" s="190">
        <v>2012</v>
      </c>
      <c r="F153" s="82"/>
      <c r="G153" s="82"/>
      <c r="H153" s="82"/>
      <c r="I153" s="197"/>
      <c r="J153" s="110">
        <v>200000</v>
      </c>
      <c r="K153" s="85">
        <v>40787</v>
      </c>
      <c r="L153" s="84"/>
      <c r="M153" s="84"/>
      <c r="N153" s="84"/>
      <c r="O153" s="96"/>
      <c r="P153" s="96"/>
      <c r="Q153" s="96"/>
      <c r="R153" s="96"/>
      <c r="S153" s="96"/>
      <c r="T153" s="96"/>
      <c r="U153" s="96"/>
      <c r="V153" s="96"/>
      <c r="W153" s="96"/>
      <c r="X153" s="130"/>
    </row>
    <row r="154" spans="1:24" customFormat="1" ht="14.4" x14ac:dyDescent="0.3">
      <c r="A154" s="112">
        <v>38</v>
      </c>
      <c r="B154" s="108" t="s">
        <v>292</v>
      </c>
      <c r="C154" s="154" t="s">
        <v>388</v>
      </c>
      <c r="D154" s="109">
        <v>5311</v>
      </c>
      <c r="E154" s="190">
        <v>2012</v>
      </c>
      <c r="F154" s="82"/>
      <c r="G154" s="82"/>
      <c r="H154" s="82"/>
      <c r="I154" s="197"/>
      <c r="J154" s="110">
        <v>223039</v>
      </c>
      <c r="K154" s="85">
        <v>40787</v>
      </c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9"/>
    </row>
    <row r="155" spans="1:24" customFormat="1" ht="14.4" x14ac:dyDescent="0.3">
      <c r="A155" s="112">
        <v>39</v>
      </c>
      <c r="B155" s="108" t="s">
        <v>291</v>
      </c>
      <c r="C155" s="154" t="s">
        <v>388</v>
      </c>
      <c r="D155" s="109">
        <v>5311</v>
      </c>
      <c r="E155" s="190">
        <v>2012</v>
      </c>
      <c r="F155" s="82"/>
      <c r="G155" s="82"/>
      <c r="H155" s="82"/>
      <c r="I155" s="197"/>
      <c r="J155" s="110">
        <v>115000</v>
      </c>
      <c r="K155" s="85">
        <v>40787</v>
      </c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9"/>
    </row>
    <row r="156" spans="1:24" customFormat="1" ht="14.4" x14ac:dyDescent="0.3">
      <c r="A156" s="112">
        <v>40</v>
      </c>
      <c r="B156" s="108" t="s">
        <v>285</v>
      </c>
      <c r="C156" s="154" t="s">
        <v>388</v>
      </c>
      <c r="D156" s="109">
        <v>5311</v>
      </c>
      <c r="E156" s="190">
        <v>2012</v>
      </c>
      <c r="F156" s="82"/>
      <c r="G156" s="82"/>
      <c r="H156" s="82"/>
      <c r="I156" s="197"/>
      <c r="J156" s="110">
        <v>135374</v>
      </c>
      <c r="K156" s="85">
        <v>40787</v>
      </c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9"/>
    </row>
    <row r="157" spans="1:24" customFormat="1" ht="14.4" x14ac:dyDescent="0.3">
      <c r="A157" s="112">
        <v>41</v>
      </c>
      <c r="B157" s="108" t="s">
        <v>117</v>
      </c>
      <c r="C157" s="154" t="s">
        <v>388</v>
      </c>
      <c r="D157" s="109">
        <v>5311</v>
      </c>
      <c r="E157" s="190">
        <v>2012</v>
      </c>
      <c r="F157" s="82"/>
      <c r="G157" s="82"/>
      <c r="H157" s="82"/>
      <c r="I157" s="197"/>
      <c r="J157" s="110">
        <v>77500</v>
      </c>
      <c r="K157" s="96">
        <v>40787</v>
      </c>
      <c r="L157" s="107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97"/>
    </row>
    <row r="158" spans="1:24" customFormat="1" ht="14.4" x14ac:dyDescent="0.3">
      <c r="A158" s="112">
        <v>42</v>
      </c>
      <c r="B158" s="108" t="s">
        <v>290</v>
      </c>
      <c r="C158" s="154" t="s">
        <v>388</v>
      </c>
      <c r="D158" s="109">
        <v>5311</v>
      </c>
      <c r="E158" s="190">
        <v>2012</v>
      </c>
      <c r="F158" s="82"/>
      <c r="G158" s="82"/>
      <c r="H158" s="82"/>
      <c r="I158" s="197"/>
      <c r="J158" s="110">
        <v>194373</v>
      </c>
      <c r="K158" s="85">
        <v>40787</v>
      </c>
      <c r="L158" s="84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130"/>
    </row>
    <row r="159" spans="1:24" customFormat="1" ht="28.2" x14ac:dyDescent="0.3">
      <c r="A159" s="112">
        <v>43</v>
      </c>
      <c r="B159" s="108" t="s">
        <v>286</v>
      </c>
      <c r="C159" s="154" t="s">
        <v>388</v>
      </c>
      <c r="D159" s="109">
        <v>5311</v>
      </c>
      <c r="E159" s="190">
        <v>2012</v>
      </c>
      <c r="F159" s="82"/>
      <c r="G159" s="82"/>
      <c r="H159" s="82"/>
      <c r="I159" s="197"/>
      <c r="J159" s="110">
        <v>830550</v>
      </c>
      <c r="K159" s="85">
        <v>40787</v>
      </c>
      <c r="L159" s="84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145"/>
    </row>
    <row r="160" spans="1:24" customFormat="1" ht="14.4" x14ac:dyDescent="0.3">
      <c r="A160" s="112">
        <v>44</v>
      </c>
      <c r="B160" s="108" t="s">
        <v>287</v>
      </c>
      <c r="C160" s="154" t="s">
        <v>388</v>
      </c>
      <c r="D160" s="109">
        <v>5311</v>
      </c>
      <c r="E160" s="190">
        <v>2012</v>
      </c>
      <c r="F160" s="82"/>
      <c r="G160" s="82"/>
      <c r="H160" s="82"/>
      <c r="I160" s="197"/>
      <c r="J160" s="110">
        <v>190785</v>
      </c>
      <c r="K160" s="85">
        <v>40787</v>
      </c>
      <c r="L160" s="84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130"/>
    </row>
    <row r="161" spans="1:24" customFormat="1" ht="14.4" x14ac:dyDescent="0.3">
      <c r="A161" s="112">
        <v>45</v>
      </c>
      <c r="B161" s="108" t="s">
        <v>289</v>
      </c>
      <c r="C161" s="154" t="s">
        <v>388</v>
      </c>
      <c r="D161" s="109">
        <v>5311</v>
      </c>
      <c r="E161" s="190">
        <v>2012</v>
      </c>
      <c r="F161" s="82"/>
      <c r="G161" s="82"/>
      <c r="H161" s="82"/>
      <c r="I161" s="197"/>
      <c r="J161" s="110">
        <v>459080</v>
      </c>
      <c r="K161" s="85">
        <v>40787</v>
      </c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9"/>
    </row>
    <row r="162" spans="1:24" customFormat="1" ht="14.4" x14ac:dyDescent="0.3">
      <c r="A162" s="112">
        <v>46</v>
      </c>
      <c r="B162" s="108" t="s">
        <v>185</v>
      </c>
      <c r="C162" s="108"/>
      <c r="D162" s="109">
        <v>5316</v>
      </c>
      <c r="E162" s="190">
        <v>2012</v>
      </c>
      <c r="F162" s="82"/>
      <c r="G162" s="82"/>
      <c r="H162" s="82"/>
      <c r="I162" s="197"/>
      <c r="J162" s="110">
        <v>50000</v>
      </c>
      <c r="K162" s="85">
        <v>40787</v>
      </c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89"/>
    </row>
    <row r="163" spans="1:24" customFormat="1" ht="14.4" x14ac:dyDescent="0.3">
      <c r="A163" s="112">
        <v>47</v>
      </c>
      <c r="B163" s="108" t="s">
        <v>152</v>
      </c>
      <c r="C163" s="108"/>
      <c r="D163" s="109">
        <v>5316</v>
      </c>
      <c r="E163" s="190">
        <v>2012</v>
      </c>
      <c r="F163" s="82"/>
      <c r="G163" s="82"/>
      <c r="H163" s="82"/>
      <c r="I163" s="197"/>
      <c r="J163" s="110">
        <v>151435</v>
      </c>
      <c r="K163" s="85">
        <v>40787</v>
      </c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89"/>
    </row>
    <row r="164" spans="1:24" customFormat="1" ht="14.4" x14ac:dyDescent="0.3">
      <c r="A164" s="112">
        <v>48</v>
      </c>
      <c r="B164" s="108" t="s">
        <v>152</v>
      </c>
      <c r="C164" s="108"/>
      <c r="D164" s="109" t="s">
        <v>280</v>
      </c>
      <c r="E164" s="190">
        <v>2012</v>
      </c>
      <c r="F164" s="82"/>
      <c r="G164" s="82"/>
      <c r="H164" s="82"/>
      <c r="I164" s="197"/>
      <c r="J164" s="110">
        <v>69170</v>
      </c>
      <c r="K164" s="85">
        <v>40787</v>
      </c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89"/>
    </row>
    <row r="165" spans="1:24" customFormat="1" ht="14.4" x14ac:dyDescent="0.3">
      <c r="A165" s="112">
        <v>49</v>
      </c>
      <c r="B165" s="108" t="s">
        <v>152</v>
      </c>
      <c r="C165" s="108"/>
      <c r="D165" s="109" t="s">
        <v>299</v>
      </c>
      <c r="E165" s="190">
        <v>2012</v>
      </c>
      <c r="F165" s="82"/>
      <c r="G165" s="82"/>
      <c r="H165" s="82"/>
      <c r="I165" s="197"/>
      <c r="J165" s="110">
        <v>38773</v>
      </c>
      <c r="K165" s="85">
        <v>40787</v>
      </c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89"/>
    </row>
    <row r="166" spans="1:24" customFormat="1" ht="14.4" x14ac:dyDescent="0.3">
      <c r="A166" s="112">
        <v>50</v>
      </c>
      <c r="B166" s="108" t="s">
        <v>117</v>
      </c>
      <c r="C166" s="108"/>
      <c r="D166" s="109">
        <v>5316</v>
      </c>
      <c r="E166" s="190">
        <v>2012</v>
      </c>
      <c r="F166" s="82"/>
      <c r="G166" s="82"/>
      <c r="H166" s="82"/>
      <c r="I166" s="197"/>
      <c r="J166" s="110">
        <v>62500</v>
      </c>
      <c r="K166" s="85">
        <v>40787</v>
      </c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89"/>
    </row>
    <row r="167" spans="1:24" customFormat="1" ht="14.4" x14ac:dyDescent="0.3">
      <c r="A167" s="112">
        <v>51</v>
      </c>
      <c r="B167" s="108" t="s">
        <v>119</v>
      </c>
      <c r="C167" s="108"/>
      <c r="D167" s="109">
        <v>5316</v>
      </c>
      <c r="E167" s="190">
        <v>2012</v>
      </c>
      <c r="F167" s="82"/>
      <c r="G167" s="82"/>
      <c r="H167" s="82"/>
      <c r="I167" s="197"/>
      <c r="J167" s="110">
        <v>115000</v>
      </c>
      <c r="K167" s="85">
        <v>40787</v>
      </c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89"/>
    </row>
    <row r="168" spans="1:24" customFormat="1" ht="14.4" x14ac:dyDescent="0.3">
      <c r="A168" s="112">
        <v>52</v>
      </c>
      <c r="B168" s="108" t="s">
        <v>298</v>
      </c>
      <c r="C168" s="108"/>
      <c r="D168" s="109">
        <v>5316</v>
      </c>
      <c r="E168" s="190">
        <v>2012</v>
      </c>
      <c r="F168" s="82"/>
      <c r="G168" s="82"/>
      <c r="H168" s="82"/>
      <c r="I168" s="197"/>
      <c r="J168" s="110">
        <v>12300</v>
      </c>
      <c r="K168" s="85">
        <v>40787</v>
      </c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89"/>
    </row>
    <row r="169" spans="1:24" customFormat="1" ht="14.4" x14ac:dyDescent="0.3">
      <c r="A169" s="112">
        <v>53</v>
      </c>
      <c r="B169" s="108" t="s">
        <v>289</v>
      </c>
      <c r="C169" s="108"/>
      <c r="D169" s="109">
        <v>5316</v>
      </c>
      <c r="E169" s="190">
        <v>2012</v>
      </c>
      <c r="F169" s="82"/>
      <c r="G169" s="82"/>
      <c r="H169" s="82"/>
      <c r="I169" s="197"/>
      <c r="J169" s="110">
        <v>68832</v>
      </c>
      <c r="K169" s="102">
        <v>40787</v>
      </c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89"/>
    </row>
    <row r="170" spans="1:24" s="3" customFormat="1" ht="18.600000000000001" customHeight="1" x14ac:dyDescent="0.35">
      <c r="A170" s="146"/>
      <c r="B170" s="139"/>
      <c r="C170" s="139"/>
      <c r="D170" s="116" t="s">
        <v>38</v>
      </c>
      <c r="E170" s="116"/>
      <c r="F170" s="116"/>
      <c r="G170" s="116"/>
      <c r="H170" s="116"/>
      <c r="I170" s="199"/>
      <c r="J170" s="116">
        <f>SUM(J117:J169)</f>
        <v>12869133</v>
      </c>
      <c r="K170" s="115"/>
      <c r="L170" s="117"/>
      <c r="M170" s="117"/>
      <c r="N170" s="117"/>
      <c r="O170" s="117"/>
      <c r="P170" s="115"/>
      <c r="Q170" s="115"/>
      <c r="R170" s="115"/>
      <c r="S170" s="115"/>
      <c r="T170" s="115"/>
      <c r="U170" s="115"/>
      <c r="V170" s="115"/>
      <c r="W170" s="115"/>
      <c r="X170" s="116"/>
    </row>
    <row r="171" spans="1:24" ht="26.4" customHeight="1" x14ac:dyDescent="0.35">
      <c r="A171" s="80"/>
      <c r="B171" s="71" t="s">
        <v>149</v>
      </c>
      <c r="C171" s="80"/>
      <c r="D171" s="112"/>
      <c r="E171" s="112"/>
      <c r="F171" s="112"/>
      <c r="G171" s="112"/>
      <c r="H171" s="112"/>
      <c r="I171" s="208"/>
      <c r="J171" s="147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112"/>
    </row>
    <row r="172" spans="1:24" ht="57" customHeight="1" x14ac:dyDescent="0.35">
      <c r="A172" s="77" t="s">
        <v>1</v>
      </c>
      <c r="B172" s="77" t="s">
        <v>2</v>
      </c>
      <c r="C172" s="77" t="s">
        <v>3</v>
      </c>
      <c r="D172" s="77" t="s">
        <v>4</v>
      </c>
      <c r="E172" s="77" t="s">
        <v>310</v>
      </c>
      <c r="F172" s="77" t="s">
        <v>345</v>
      </c>
      <c r="G172" s="77" t="s">
        <v>346</v>
      </c>
      <c r="H172" s="77" t="s">
        <v>347</v>
      </c>
      <c r="I172" s="204" t="s">
        <v>348</v>
      </c>
      <c r="J172" s="77" t="s">
        <v>5</v>
      </c>
      <c r="K172" s="77" t="s">
        <v>6</v>
      </c>
      <c r="L172" s="77" t="s">
        <v>349</v>
      </c>
      <c r="M172" s="77" t="s">
        <v>315</v>
      </c>
      <c r="N172" s="77" t="s">
        <v>314</v>
      </c>
      <c r="O172" s="77" t="s">
        <v>316</v>
      </c>
      <c r="P172" s="77" t="s">
        <v>317</v>
      </c>
      <c r="Q172" s="77" t="s">
        <v>318</v>
      </c>
      <c r="R172" s="77" t="s">
        <v>319</v>
      </c>
      <c r="S172" s="77" t="s">
        <v>320</v>
      </c>
      <c r="T172" s="77" t="s">
        <v>321</v>
      </c>
      <c r="U172" s="77" t="s">
        <v>322</v>
      </c>
      <c r="V172" s="77" t="s">
        <v>323</v>
      </c>
      <c r="W172" s="77" t="s">
        <v>350</v>
      </c>
      <c r="X172" s="77" t="s">
        <v>7</v>
      </c>
    </row>
    <row r="173" spans="1:24" ht="28.8" x14ac:dyDescent="0.35">
      <c r="A173" s="112">
        <v>1</v>
      </c>
      <c r="B173" s="148" t="s">
        <v>355</v>
      </c>
      <c r="C173" s="131" t="s">
        <v>150</v>
      </c>
      <c r="D173" s="88" t="s">
        <v>14</v>
      </c>
      <c r="E173" s="189" t="s">
        <v>361</v>
      </c>
      <c r="F173" s="88"/>
      <c r="G173" s="88"/>
      <c r="H173" s="88"/>
      <c r="I173" s="195"/>
      <c r="J173" s="111">
        <f>200000+200000</f>
        <v>400000</v>
      </c>
      <c r="K173" s="102">
        <v>40563</v>
      </c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89" t="s">
        <v>334</v>
      </c>
    </row>
    <row r="174" spans="1:24" ht="28.8" x14ac:dyDescent="0.35">
      <c r="A174" s="112">
        <v>2</v>
      </c>
      <c r="B174" s="148" t="s">
        <v>355</v>
      </c>
      <c r="C174" s="131" t="s">
        <v>151</v>
      </c>
      <c r="D174" s="88" t="s">
        <v>14</v>
      </c>
      <c r="E174" s="189" t="s">
        <v>361</v>
      </c>
      <c r="F174" s="88"/>
      <c r="G174" s="88"/>
      <c r="H174" s="88"/>
      <c r="I174" s="195"/>
      <c r="J174" s="111">
        <f>120000+120000</f>
        <v>240000</v>
      </c>
      <c r="K174" s="102">
        <v>40566</v>
      </c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89" t="s">
        <v>334</v>
      </c>
    </row>
    <row r="175" spans="1:24" ht="28.8" x14ac:dyDescent="0.35">
      <c r="A175" s="112">
        <v>3</v>
      </c>
      <c r="B175" s="148" t="s">
        <v>152</v>
      </c>
      <c r="C175" s="131" t="s">
        <v>153</v>
      </c>
      <c r="D175" s="88" t="s">
        <v>14</v>
      </c>
      <c r="E175" s="189">
        <v>2012</v>
      </c>
      <c r="F175" s="88"/>
      <c r="G175" s="88"/>
      <c r="H175" s="88"/>
      <c r="I175" s="195"/>
      <c r="J175" s="100">
        <v>240000</v>
      </c>
      <c r="K175" s="102">
        <v>40564</v>
      </c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89" t="s">
        <v>334</v>
      </c>
    </row>
    <row r="176" spans="1:24" ht="28.8" x14ac:dyDescent="0.35">
      <c r="A176" s="112">
        <v>4</v>
      </c>
      <c r="B176" s="148" t="s">
        <v>152</v>
      </c>
      <c r="C176" s="131" t="s">
        <v>154</v>
      </c>
      <c r="D176" s="88" t="s">
        <v>14</v>
      </c>
      <c r="E176" s="189" t="s">
        <v>361</v>
      </c>
      <c r="F176" s="88"/>
      <c r="G176" s="88"/>
      <c r="H176" s="88"/>
      <c r="I176" s="195"/>
      <c r="J176" s="111">
        <f>83500+116500</f>
        <v>200000</v>
      </c>
      <c r="K176" s="102">
        <v>40567</v>
      </c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89" t="s">
        <v>334</v>
      </c>
    </row>
    <row r="177" spans="1:24" ht="28.8" x14ac:dyDescent="0.35">
      <c r="A177" s="112">
        <v>5</v>
      </c>
      <c r="B177" s="149" t="s">
        <v>155</v>
      </c>
      <c r="C177" s="91" t="s">
        <v>156</v>
      </c>
      <c r="D177" s="88" t="s">
        <v>14</v>
      </c>
      <c r="E177" s="189">
        <v>2011</v>
      </c>
      <c r="F177" s="88"/>
      <c r="G177" s="88"/>
      <c r="H177" s="88"/>
      <c r="I177" s="195"/>
      <c r="J177" s="101">
        <v>1270000</v>
      </c>
      <c r="K177" s="102">
        <v>40556</v>
      </c>
      <c r="L177" s="102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130" t="s">
        <v>157</v>
      </c>
    </row>
    <row r="178" spans="1:24" ht="28.8" x14ac:dyDescent="0.35">
      <c r="A178" s="112">
        <v>6</v>
      </c>
      <c r="B178" s="149" t="s">
        <v>155</v>
      </c>
      <c r="C178" s="91" t="s">
        <v>158</v>
      </c>
      <c r="D178" s="88" t="s">
        <v>14</v>
      </c>
      <c r="E178" s="189">
        <v>2011</v>
      </c>
      <c r="F178" s="88"/>
      <c r="G178" s="88"/>
      <c r="H178" s="88"/>
      <c r="I178" s="195"/>
      <c r="J178" s="101">
        <v>1360000</v>
      </c>
      <c r="K178" s="102">
        <v>40557</v>
      </c>
      <c r="L178" s="102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130" t="s">
        <v>157</v>
      </c>
    </row>
    <row r="179" spans="1:24" x14ac:dyDescent="0.35">
      <c r="A179" s="112">
        <v>7</v>
      </c>
      <c r="B179" s="148" t="s">
        <v>356</v>
      </c>
      <c r="C179" s="131" t="s">
        <v>159</v>
      </c>
      <c r="D179" s="88" t="s">
        <v>14</v>
      </c>
      <c r="E179" s="189">
        <v>2011</v>
      </c>
      <c r="F179" s="88"/>
      <c r="G179" s="88"/>
      <c r="H179" s="88"/>
      <c r="I179" s="195"/>
      <c r="J179" s="111">
        <v>500000</v>
      </c>
      <c r="K179" s="102">
        <v>40571</v>
      </c>
      <c r="L179" s="102"/>
      <c r="M179" s="102">
        <v>40738</v>
      </c>
      <c r="N179" s="102"/>
      <c r="O179" s="84">
        <v>40773</v>
      </c>
      <c r="P179" s="102"/>
      <c r="Q179" s="102"/>
      <c r="R179" s="102"/>
      <c r="S179" s="102"/>
      <c r="T179" s="102"/>
      <c r="U179" s="102"/>
      <c r="V179" s="102"/>
      <c r="W179" s="102"/>
      <c r="X179" s="89" t="s">
        <v>160</v>
      </c>
    </row>
    <row r="180" spans="1:24" x14ac:dyDescent="0.35">
      <c r="A180" s="112">
        <v>8</v>
      </c>
      <c r="B180" s="148" t="s">
        <v>356</v>
      </c>
      <c r="C180" s="91" t="s">
        <v>161</v>
      </c>
      <c r="D180" s="88" t="s">
        <v>14</v>
      </c>
      <c r="E180" s="189">
        <v>2011</v>
      </c>
      <c r="F180" s="88"/>
      <c r="G180" s="88"/>
      <c r="H180" s="88"/>
      <c r="I180" s="195"/>
      <c r="J180" s="101">
        <v>820430</v>
      </c>
      <c r="K180" s="102">
        <v>40555</v>
      </c>
      <c r="L180" s="102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145" t="s">
        <v>69</v>
      </c>
    </row>
    <row r="181" spans="1:24" ht="28.8" x14ac:dyDescent="0.35">
      <c r="A181" s="112">
        <v>9</v>
      </c>
      <c r="B181" s="148" t="s">
        <v>357</v>
      </c>
      <c r="C181" s="131" t="s">
        <v>162</v>
      </c>
      <c r="D181" s="88" t="s">
        <v>14</v>
      </c>
      <c r="E181" s="189" t="s">
        <v>361</v>
      </c>
      <c r="F181" s="88"/>
      <c r="G181" s="88"/>
      <c r="H181" s="88"/>
      <c r="I181" s="195"/>
      <c r="J181" s="100">
        <v>100000</v>
      </c>
      <c r="K181" s="102">
        <v>40565</v>
      </c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89" t="s">
        <v>334</v>
      </c>
    </row>
    <row r="182" spans="1:24" x14ac:dyDescent="0.35">
      <c r="A182" s="112">
        <v>10</v>
      </c>
      <c r="B182" s="148" t="s">
        <v>357</v>
      </c>
      <c r="C182" s="131" t="s">
        <v>163</v>
      </c>
      <c r="D182" s="88" t="s">
        <v>14</v>
      </c>
      <c r="E182" s="189">
        <v>2012</v>
      </c>
      <c r="F182" s="88"/>
      <c r="G182" s="88"/>
      <c r="H182" s="88"/>
      <c r="I182" s="195"/>
      <c r="J182" s="111">
        <f>87390+58260</f>
        <v>145650</v>
      </c>
      <c r="K182" s="102">
        <v>40562</v>
      </c>
      <c r="L182" s="102"/>
      <c r="M182" s="102">
        <v>40773</v>
      </c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89" t="s">
        <v>164</v>
      </c>
    </row>
    <row r="183" spans="1:24" ht="28.8" x14ac:dyDescent="0.35">
      <c r="A183" s="112">
        <v>11</v>
      </c>
      <c r="B183" s="150" t="s">
        <v>325</v>
      </c>
      <c r="C183" s="91" t="s">
        <v>165</v>
      </c>
      <c r="D183" s="88" t="s">
        <v>14</v>
      </c>
      <c r="E183" s="189">
        <v>2011</v>
      </c>
      <c r="F183" s="88"/>
      <c r="G183" s="88"/>
      <c r="H183" s="88"/>
      <c r="I183" s="195"/>
      <c r="J183" s="101">
        <v>224500</v>
      </c>
      <c r="K183" s="102">
        <v>40554</v>
      </c>
      <c r="L183" s="102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145" t="s">
        <v>69</v>
      </c>
    </row>
    <row r="184" spans="1:24" x14ac:dyDescent="0.35">
      <c r="A184" s="112">
        <v>12</v>
      </c>
      <c r="B184" s="148" t="s">
        <v>166</v>
      </c>
      <c r="C184" s="131" t="s">
        <v>167</v>
      </c>
      <c r="D184" s="88" t="s">
        <v>14</v>
      </c>
      <c r="E184" s="189">
        <v>2011</v>
      </c>
      <c r="F184" s="88"/>
      <c r="G184" s="88"/>
      <c r="H184" s="88"/>
      <c r="I184" s="195"/>
      <c r="J184" s="111">
        <v>115200</v>
      </c>
      <c r="K184" s="102">
        <v>40561</v>
      </c>
      <c r="L184" s="102"/>
      <c r="M184" s="102">
        <v>40738</v>
      </c>
      <c r="N184" s="102"/>
      <c r="O184" s="102">
        <v>40773</v>
      </c>
      <c r="P184" s="102"/>
      <c r="Q184" s="102"/>
      <c r="R184" s="102"/>
      <c r="S184" s="102"/>
      <c r="T184" s="102"/>
      <c r="U184" s="102"/>
      <c r="V184" s="102"/>
      <c r="W184" s="102"/>
      <c r="X184" s="89" t="s">
        <v>168</v>
      </c>
    </row>
    <row r="185" spans="1:24" ht="28.8" x14ac:dyDescent="0.35">
      <c r="A185" s="112">
        <v>13</v>
      </c>
      <c r="B185" s="74" t="s">
        <v>169</v>
      </c>
      <c r="C185" s="131" t="s">
        <v>170</v>
      </c>
      <c r="D185" s="88" t="s">
        <v>14</v>
      </c>
      <c r="E185" s="189">
        <v>2011</v>
      </c>
      <c r="F185" s="88"/>
      <c r="G185" s="88"/>
      <c r="H185" s="88"/>
      <c r="I185" s="195"/>
      <c r="J185" s="111">
        <v>176000</v>
      </c>
      <c r="K185" s="102">
        <v>40570</v>
      </c>
      <c r="L185" s="102"/>
      <c r="M185" s="102">
        <v>40738</v>
      </c>
      <c r="N185" s="102"/>
      <c r="O185" s="84">
        <v>40773</v>
      </c>
      <c r="P185" s="102"/>
      <c r="Q185" s="102"/>
      <c r="R185" s="102"/>
      <c r="S185" s="102"/>
      <c r="T185" s="102"/>
      <c r="U185" s="102"/>
      <c r="V185" s="102"/>
      <c r="W185" s="102"/>
      <c r="X185" s="89" t="s">
        <v>171</v>
      </c>
    </row>
    <row r="186" spans="1:24" x14ac:dyDescent="0.35">
      <c r="A186" s="112">
        <v>14</v>
      </c>
      <c r="B186" s="151" t="s">
        <v>172</v>
      </c>
      <c r="C186" s="131" t="s">
        <v>173</v>
      </c>
      <c r="D186" s="88" t="s">
        <v>14</v>
      </c>
      <c r="E186" s="189">
        <v>2011</v>
      </c>
      <c r="F186" s="88"/>
      <c r="G186" s="88"/>
      <c r="H186" s="88"/>
      <c r="I186" s="195"/>
      <c r="J186" s="111">
        <v>127550</v>
      </c>
      <c r="K186" s="102">
        <v>40572</v>
      </c>
      <c r="L186" s="102"/>
      <c r="M186" s="102">
        <v>40738</v>
      </c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89" t="s">
        <v>174</v>
      </c>
    </row>
    <row r="187" spans="1:24" x14ac:dyDescent="0.35">
      <c r="A187" s="112">
        <v>15</v>
      </c>
      <c r="B187" s="150" t="s">
        <v>175</v>
      </c>
      <c r="C187" s="91" t="s">
        <v>173</v>
      </c>
      <c r="D187" s="88" t="s">
        <v>81</v>
      </c>
      <c r="E187" s="189">
        <v>2011</v>
      </c>
      <c r="F187" s="88"/>
      <c r="G187" s="88"/>
      <c r="H187" s="88"/>
      <c r="I187" s="195"/>
      <c r="J187" s="101">
        <v>50244</v>
      </c>
      <c r="K187" s="102">
        <v>40299</v>
      </c>
      <c r="L187" s="102" t="s">
        <v>22</v>
      </c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130" t="s">
        <v>85</v>
      </c>
    </row>
    <row r="188" spans="1:24" x14ac:dyDescent="0.35">
      <c r="A188" s="112">
        <v>16</v>
      </c>
      <c r="B188" s="148" t="s">
        <v>166</v>
      </c>
      <c r="C188" s="91" t="s">
        <v>176</v>
      </c>
      <c r="D188" s="88" t="s">
        <v>81</v>
      </c>
      <c r="E188" s="189">
        <v>2011</v>
      </c>
      <c r="F188" s="88"/>
      <c r="G188" s="88"/>
      <c r="H188" s="88"/>
      <c r="I188" s="195"/>
      <c r="J188" s="101">
        <v>25000</v>
      </c>
      <c r="K188" s="102">
        <v>40301</v>
      </c>
      <c r="L188" s="102" t="s">
        <v>22</v>
      </c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130" t="s">
        <v>85</v>
      </c>
    </row>
    <row r="189" spans="1:24" x14ac:dyDescent="0.35">
      <c r="A189" s="112">
        <v>17</v>
      </c>
      <c r="B189" s="148" t="s">
        <v>166</v>
      </c>
      <c r="C189" s="91" t="s">
        <v>177</v>
      </c>
      <c r="D189" s="152" t="s">
        <v>81</v>
      </c>
      <c r="E189" s="189" t="s">
        <v>362</v>
      </c>
      <c r="F189" s="152"/>
      <c r="G189" s="152"/>
      <c r="H189" s="152"/>
      <c r="I189" s="195"/>
      <c r="J189" s="101">
        <v>106488</v>
      </c>
      <c r="K189" s="102">
        <v>40302</v>
      </c>
      <c r="L189" s="102" t="s">
        <v>22</v>
      </c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130" t="s">
        <v>85</v>
      </c>
    </row>
    <row r="190" spans="1:24" x14ac:dyDescent="0.35">
      <c r="A190" s="112">
        <v>18</v>
      </c>
      <c r="B190" s="148" t="s">
        <v>169</v>
      </c>
      <c r="C190" s="131" t="s">
        <v>178</v>
      </c>
      <c r="D190" s="88" t="s">
        <v>81</v>
      </c>
      <c r="E190" s="189">
        <v>2011</v>
      </c>
      <c r="F190" s="88"/>
      <c r="G190" s="88"/>
      <c r="H190" s="88"/>
      <c r="I190" s="195"/>
      <c r="J190" s="111">
        <f>41600+49136+49136+50244</f>
        <v>190116</v>
      </c>
      <c r="K190" s="102">
        <v>40299</v>
      </c>
      <c r="L190" s="102" t="s">
        <v>22</v>
      </c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30" t="s">
        <v>85</v>
      </c>
    </row>
    <row r="191" spans="1:24" x14ac:dyDescent="0.35">
      <c r="A191" s="112">
        <v>19</v>
      </c>
      <c r="B191" s="148" t="s">
        <v>169</v>
      </c>
      <c r="C191" s="131" t="s">
        <v>179</v>
      </c>
      <c r="D191" s="88" t="s">
        <v>81</v>
      </c>
      <c r="E191" s="189">
        <v>2011</v>
      </c>
      <c r="F191" s="88"/>
      <c r="G191" s="88"/>
      <c r="H191" s="88"/>
      <c r="I191" s="195"/>
      <c r="J191" s="111">
        <v>8800</v>
      </c>
      <c r="K191" s="102">
        <v>40300</v>
      </c>
      <c r="L191" s="102" t="s">
        <v>22</v>
      </c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30" t="s">
        <v>85</v>
      </c>
    </row>
    <row r="192" spans="1:24" x14ac:dyDescent="0.35">
      <c r="A192" s="112">
        <v>20</v>
      </c>
      <c r="B192" s="148" t="s">
        <v>166</v>
      </c>
      <c r="C192" s="91" t="s">
        <v>180</v>
      </c>
      <c r="D192" s="88" t="s">
        <v>181</v>
      </c>
      <c r="E192" s="189">
        <v>2011</v>
      </c>
      <c r="F192" s="88"/>
      <c r="G192" s="88"/>
      <c r="H192" s="88"/>
      <c r="I192" s="195"/>
      <c r="J192" s="101">
        <v>96883</v>
      </c>
      <c r="K192" s="102">
        <v>40300</v>
      </c>
      <c r="L192" s="102" t="s">
        <v>22</v>
      </c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130" t="s">
        <v>182</v>
      </c>
    </row>
    <row r="193" spans="1:24" x14ac:dyDescent="0.35">
      <c r="A193" s="112">
        <v>21</v>
      </c>
      <c r="B193" s="148" t="s">
        <v>169</v>
      </c>
      <c r="C193" s="131" t="s">
        <v>183</v>
      </c>
      <c r="D193" s="88" t="s">
        <v>141</v>
      </c>
      <c r="E193" s="189">
        <v>2011</v>
      </c>
      <c r="F193" s="88"/>
      <c r="G193" s="88"/>
      <c r="H193" s="88"/>
      <c r="I193" s="195"/>
      <c r="J193" s="111">
        <v>157920</v>
      </c>
      <c r="K193" s="102">
        <v>40512</v>
      </c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37" t="s">
        <v>11</v>
      </c>
    </row>
    <row r="194" spans="1:24" ht="28.8" x14ac:dyDescent="0.35">
      <c r="A194" s="112">
        <v>22</v>
      </c>
      <c r="B194" s="74" t="s">
        <v>152</v>
      </c>
      <c r="C194" s="80" t="s">
        <v>35</v>
      </c>
      <c r="D194" s="81" t="s">
        <v>36</v>
      </c>
      <c r="E194" s="190">
        <v>2011</v>
      </c>
      <c r="F194" s="81"/>
      <c r="G194" s="81"/>
      <c r="H194" s="81"/>
      <c r="I194" s="197"/>
      <c r="J194" s="83">
        <v>15000</v>
      </c>
      <c r="K194" s="96">
        <v>40759</v>
      </c>
      <c r="L194" s="107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97" t="s">
        <v>326</v>
      </c>
    </row>
    <row r="195" spans="1:24" s="200" customFormat="1" x14ac:dyDescent="0.35">
      <c r="A195" s="112">
        <v>23</v>
      </c>
      <c r="B195" s="74" t="s">
        <v>356</v>
      </c>
      <c r="C195" s="80" t="s">
        <v>429</v>
      </c>
      <c r="D195" s="82">
        <v>5309</v>
      </c>
      <c r="E195" s="190">
        <v>2012</v>
      </c>
      <c r="F195" s="81"/>
      <c r="G195" s="81"/>
      <c r="H195" s="81"/>
      <c r="I195" s="197"/>
      <c r="J195" s="83">
        <v>332000</v>
      </c>
      <c r="K195" s="96"/>
      <c r="L195" s="107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97"/>
    </row>
    <row r="196" spans="1:24" customFormat="1" ht="14.4" x14ac:dyDescent="0.3">
      <c r="A196" s="112">
        <v>24</v>
      </c>
      <c r="B196" s="153" t="s">
        <v>278</v>
      </c>
      <c r="C196" s="153"/>
      <c r="D196" s="105" t="s">
        <v>279</v>
      </c>
      <c r="E196" s="191">
        <v>2012</v>
      </c>
      <c r="F196" s="105"/>
      <c r="G196" s="105"/>
      <c r="H196" s="105"/>
      <c r="I196" s="207"/>
      <c r="J196" s="106">
        <v>93910</v>
      </c>
      <c r="K196" s="234">
        <v>40787</v>
      </c>
      <c r="L196" s="117"/>
      <c r="M196" s="117"/>
      <c r="N196" s="117"/>
      <c r="O196" s="115"/>
      <c r="P196" s="115"/>
      <c r="Q196" s="115"/>
      <c r="R196" s="115"/>
      <c r="S196" s="115"/>
      <c r="T196" s="115"/>
      <c r="U196" s="115"/>
      <c r="V196" s="115"/>
      <c r="W196" s="115"/>
      <c r="X196" s="116"/>
    </row>
    <row r="197" spans="1:24" customFormat="1" ht="14.4" x14ac:dyDescent="0.3">
      <c r="A197" s="112">
        <v>25</v>
      </c>
      <c r="B197" s="98" t="s">
        <v>169</v>
      </c>
      <c r="C197" s="154" t="s">
        <v>232</v>
      </c>
      <c r="D197" s="82">
        <v>5310</v>
      </c>
      <c r="E197" s="191">
        <v>2012</v>
      </c>
      <c r="F197" s="105"/>
      <c r="G197" s="105"/>
      <c r="H197" s="105"/>
      <c r="I197" s="207"/>
      <c r="J197" s="100">
        <v>46796</v>
      </c>
      <c r="K197" s="85">
        <v>40787</v>
      </c>
      <c r="L197" s="85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7"/>
    </row>
    <row r="198" spans="1:24" customFormat="1" ht="14.4" x14ac:dyDescent="0.3">
      <c r="A198" s="112">
        <v>26</v>
      </c>
      <c r="B198" s="98" t="s">
        <v>169</v>
      </c>
      <c r="C198" s="154" t="s">
        <v>233</v>
      </c>
      <c r="D198" s="82">
        <v>5310</v>
      </c>
      <c r="E198" s="191">
        <v>2012</v>
      </c>
      <c r="F198" s="105"/>
      <c r="G198" s="105"/>
      <c r="H198" s="105"/>
      <c r="I198" s="207"/>
      <c r="J198" s="100">
        <v>46796</v>
      </c>
      <c r="K198" s="85">
        <v>40787</v>
      </c>
      <c r="L198" s="85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87"/>
    </row>
    <row r="199" spans="1:24" customFormat="1" ht="14.4" x14ac:dyDescent="0.3">
      <c r="A199" s="112">
        <v>27</v>
      </c>
      <c r="B199" s="98" t="s">
        <v>169</v>
      </c>
      <c r="C199" s="154" t="s">
        <v>234</v>
      </c>
      <c r="D199" s="82">
        <v>5310</v>
      </c>
      <c r="E199" s="191">
        <v>2012</v>
      </c>
      <c r="F199" s="105"/>
      <c r="G199" s="105"/>
      <c r="H199" s="105"/>
      <c r="I199" s="207"/>
      <c r="J199" s="100">
        <v>37600</v>
      </c>
      <c r="K199" s="85">
        <v>40787</v>
      </c>
      <c r="L199" s="85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9"/>
    </row>
    <row r="200" spans="1:24" customFormat="1" ht="14.4" x14ac:dyDescent="0.3">
      <c r="A200" s="112">
        <v>28</v>
      </c>
      <c r="B200" s="155" t="s">
        <v>169</v>
      </c>
      <c r="C200" s="155" t="s">
        <v>235</v>
      </c>
      <c r="D200" s="82">
        <v>5310</v>
      </c>
      <c r="E200" s="191">
        <v>2012</v>
      </c>
      <c r="F200" s="105"/>
      <c r="G200" s="105"/>
      <c r="H200" s="105"/>
      <c r="I200" s="207"/>
      <c r="J200" s="106">
        <v>12000</v>
      </c>
      <c r="K200" s="85">
        <v>40787</v>
      </c>
      <c r="L200" s="85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7"/>
    </row>
    <row r="201" spans="1:24" customFormat="1" ht="14.4" x14ac:dyDescent="0.3">
      <c r="A201" s="112">
        <v>29</v>
      </c>
      <c r="B201" s="155" t="s">
        <v>169</v>
      </c>
      <c r="C201" s="155" t="s">
        <v>236</v>
      </c>
      <c r="D201" s="82">
        <v>5310</v>
      </c>
      <c r="E201" s="191">
        <v>2012</v>
      </c>
      <c r="F201" s="105"/>
      <c r="G201" s="105"/>
      <c r="H201" s="105"/>
      <c r="I201" s="207"/>
      <c r="J201" s="106">
        <v>12000</v>
      </c>
      <c r="K201" s="85">
        <v>40787</v>
      </c>
      <c r="L201" s="85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9"/>
    </row>
    <row r="202" spans="1:24" customFormat="1" ht="14.4" x14ac:dyDescent="0.3">
      <c r="A202" s="112">
        <v>30</v>
      </c>
      <c r="B202" s="155" t="s">
        <v>169</v>
      </c>
      <c r="C202" s="155" t="s">
        <v>237</v>
      </c>
      <c r="D202" s="82">
        <v>5310</v>
      </c>
      <c r="E202" s="191">
        <v>2012</v>
      </c>
      <c r="F202" s="105"/>
      <c r="G202" s="105"/>
      <c r="H202" s="105"/>
      <c r="I202" s="207"/>
      <c r="J202" s="106">
        <v>12000</v>
      </c>
      <c r="K202" s="85">
        <v>40787</v>
      </c>
      <c r="L202" s="85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9"/>
    </row>
    <row r="203" spans="1:24" customFormat="1" ht="14.4" x14ac:dyDescent="0.3">
      <c r="A203" s="112">
        <v>31</v>
      </c>
      <c r="B203" s="98" t="s">
        <v>248</v>
      </c>
      <c r="C203" s="154" t="s">
        <v>249</v>
      </c>
      <c r="D203" s="82">
        <v>5310</v>
      </c>
      <c r="E203" s="191">
        <v>2012</v>
      </c>
      <c r="F203" s="105"/>
      <c r="G203" s="105"/>
      <c r="H203" s="105"/>
      <c r="I203" s="207"/>
      <c r="J203" s="100">
        <v>44000</v>
      </c>
      <c r="K203" s="85">
        <v>40787</v>
      </c>
      <c r="L203" s="102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103"/>
    </row>
    <row r="204" spans="1:24" customFormat="1" ht="14.4" x14ac:dyDescent="0.3">
      <c r="A204" s="112">
        <v>32</v>
      </c>
      <c r="B204" s="98" t="s">
        <v>248</v>
      </c>
      <c r="C204" s="154" t="s">
        <v>263</v>
      </c>
      <c r="D204" s="82">
        <v>5310</v>
      </c>
      <c r="E204" s="191">
        <v>2012</v>
      </c>
      <c r="F204" s="105"/>
      <c r="G204" s="105"/>
      <c r="H204" s="105"/>
      <c r="I204" s="207"/>
      <c r="J204" s="100">
        <v>44000</v>
      </c>
      <c r="K204" s="85">
        <v>40787</v>
      </c>
      <c r="L204" s="102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103"/>
    </row>
    <row r="205" spans="1:24" customFormat="1" ht="14.4" x14ac:dyDescent="0.3">
      <c r="A205" s="112">
        <v>33</v>
      </c>
      <c r="B205" s="98" t="s">
        <v>248</v>
      </c>
      <c r="C205" s="154" t="s">
        <v>263</v>
      </c>
      <c r="D205" s="82">
        <v>5310</v>
      </c>
      <c r="E205" s="191">
        <v>2012</v>
      </c>
      <c r="F205" s="105"/>
      <c r="G205" s="105"/>
      <c r="H205" s="105"/>
      <c r="I205" s="207"/>
      <c r="J205" s="100">
        <v>44000</v>
      </c>
      <c r="K205" s="85">
        <v>40787</v>
      </c>
      <c r="L205" s="102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103"/>
    </row>
    <row r="206" spans="1:24" customFormat="1" ht="14.4" x14ac:dyDescent="0.3">
      <c r="A206" s="112">
        <v>34</v>
      </c>
      <c r="B206" s="156" t="s">
        <v>325</v>
      </c>
      <c r="C206" s="154" t="s">
        <v>388</v>
      </c>
      <c r="D206" s="109">
        <v>5311</v>
      </c>
      <c r="E206" s="191">
        <v>2012</v>
      </c>
      <c r="F206" s="105"/>
      <c r="G206" s="105"/>
      <c r="H206" s="105"/>
      <c r="I206" s="207"/>
      <c r="J206" s="110">
        <v>193500</v>
      </c>
      <c r="K206" s="85">
        <v>40787</v>
      </c>
      <c r="L206" s="107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97"/>
    </row>
    <row r="207" spans="1:24" customFormat="1" ht="14.4" x14ac:dyDescent="0.3">
      <c r="A207" s="112">
        <v>35</v>
      </c>
      <c r="B207" s="156" t="s">
        <v>166</v>
      </c>
      <c r="C207" s="154" t="s">
        <v>388</v>
      </c>
      <c r="D207" s="109">
        <v>5311</v>
      </c>
      <c r="E207" s="191">
        <v>2012</v>
      </c>
      <c r="F207" s="105"/>
      <c r="G207" s="105"/>
      <c r="H207" s="105"/>
      <c r="I207" s="207"/>
      <c r="J207" s="110">
        <v>425481</v>
      </c>
      <c r="K207" s="85">
        <v>40787</v>
      </c>
      <c r="L207" s="85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89"/>
    </row>
    <row r="208" spans="1:24" customFormat="1" ht="14.4" x14ac:dyDescent="0.3">
      <c r="A208" s="112">
        <v>36</v>
      </c>
      <c r="B208" s="156" t="s">
        <v>169</v>
      </c>
      <c r="C208" s="154" t="s">
        <v>388</v>
      </c>
      <c r="D208" s="109">
        <v>5311</v>
      </c>
      <c r="E208" s="191">
        <v>2012</v>
      </c>
      <c r="F208" s="105"/>
      <c r="G208" s="105"/>
      <c r="H208" s="105"/>
      <c r="I208" s="207"/>
      <c r="J208" s="110">
        <v>350145</v>
      </c>
      <c r="K208" s="102">
        <v>40787</v>
      </c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9"/>
    </row>
    <row r="209" spans="1:24" customFormat="1" ht="14.4" x14ac:dyDescent="0.3">
      <c r="A209" s="112">
        <v>37</v>
      </c>
      <c r="B209" s="156" t="s">
        <v>172</v>
      </c>
      <c r="C209" s="154" t="s">
        <v>388</v>
      </c>
      <c r="D209" s="109">
        <v>5311</v>
      </c>
      <c r="E209" s="191">
        <v>2012</v>
      </c>
      <c r="F209" s="105"/>
      <c r="G209" s="105"/>
      <c r="H209" s="105"/>
      <c r="I209" s="207"/>
      <c r="J209" s="110">
        <v>172700</v>
      </c>
      <c r="K209" s="85">
        <v>40787</v>
      </c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</row>
    <row r="210" spans="1:24" customFormat="1" ht="14.4" x14ac:dyDescent="0.3">
      <c r="A210" s="112">
        <v>38</v>
      </c>
      <c r="B210" s="156" t="s">
        <v>166</v>
      </c>
      <c r="C210" s="156"/>
      <c r="D210" s="109">
        <v>5316</v>
      </c>
      <c r="E210" s="191">
        <v>2012</v>
      </c>
      <c r="F210" s="105"/>
      <c r="G210" s="105"/>
      <c r="H210" s="105"/>
      <c r="I210" s="207"/>
      <c r="J210" s="110">
        <v>45000</v>
      </c>
      <c r="K210" s="85">
        <v>40787</v>
      </c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89"/>
    </row>
    <row r="211" spans="1:24" customFormat="1" ht="14.4" x14ac:dyDescent="0.3">
      <c r="A211" s="112">
        <v>39</v>
      </c>
      <c r="B211" s="156" t="s">
        <v>169</v>
      </c>
      <c r="C211" s="156" t="s">
        <v>303</v>
      </c>
      <c r="D211" s="109">
        <v>5317</v>
      </c>
      <c r="E211" s="191">
        <v>2012</v>
      </c>
      <c r="F211" s="105"/>
      <c r="G211" s="105"/>
      <c r="H211" s="105"/>
      <c r="I211" s="207"/>
      <c r="J211" s="110">
        <v>43230</v>
      </c>
      <c r="K211" s="85">
        <v>40787</v>
      </c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89"/>
    </row>
    <row r="212" spans="1:24" customFormat="1" ht="14.4" x14ac:dyDescent="0.3">
      <c r="A212" s="112">
        <v>40</v>
      </c>
      <c r="B212" s="156" t="s">
        <v>169</v>
      </c>
      <c r="C212" s="156" t="s">
        <v>304</v>
      </c>
      <c r="D212" s="109">
        <v>5317</v>
      </c>
      <c r="E212" s="191">
        <v>2012</v>
      </c>
      <c r="F212" s="105"/>
      <c r="G212" s="105"/>
      <c r="H212" s="105"/>
      <c r="I212" s="207"/>
      <c r="J212" s="110">
        <v>114230</v>
      </c>
      <c r="K212" s="85">
        <v>40787</v>
      </c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89"/>
    </row>
    <row r="213" spans="1:24" customFormat="1" ht="14.4" x14ac:dyDescent="0.3">
      <c r="A213" s="112">
        <v>41</v>
      </c>
      <c r="B213" s="156" t="s">
        <v>169</v>
      </c>
      <c r="C213" s="156" t="s">
        <v>305</v>
      </c>
      <c r="D213" s="109">
        <v>5317</v>
      </c>
      <c r="E213" s="191">
        <v>2012</v>
      </c>
      <c r="F213" s="105"/>
      <c r="G213" s="105"/>
      <c r="H213" s="105"/>
      <c r="I213" s="207"/>
      <c r="J213" s="110">
        <v>45802</v>
      </c>
      <c r="K213" s="85">
        <v>40787</v>
      </c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89"/>
    </row>
    <row r="214" spans="1:24" customFormat="1" ht="14.4" x14ac:dyDescent="0.3">
      <c r="A214" s="112">
        <v>42</v>
      </c>
      <c r="B214" s="156" t="s">
        <v>169</v>
      </c>
      <c r="C214" s="156" t="s">
        <v>306</v>
      </c>
      <c r="D214" s="109">
        <v>5317</v>
      </c>
      <c r="E214" s="191">
        <v>2012</v>
      </c>
      <c r="F214" s="105"/>
      <c r="G214" s="105"/>
      <c r="H214" s="105"/>
      <c r="I214" s="207"/>
      <c r="J214" s="110">
        <v>47536</v>
      </c>
      <c r="K214" s="85">
        <v>40787</v>
      </c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89"/>
    </row>
    <row r="215" spans="1:24" customFormat="1" ht="14.4" x14ac:dyDescent="0.3">
      <c r="A215" s="112">
        <v>43</v>
      </c>
      <c r="B215" s="156" t="s">
        <v>169</v>
      </c>
      <c r="C215" s="156" t="s">
        <v>307</v>
      </c>
      <c r="D215" s="109" t="s">
        <v>302</v>
      </c>
      <c r="E215" s="191">
        <v>2012</v>
      </c>
      <c r="F215" s="105"/>
      <c r="G215" s="105"/>
      <c r="H215" s="105"/>
      <c r="I215" s="207"/>
      <c r="J215" s="110">
        <v>159104</v>
      </c>
      <c r="K215" s="85">
        <v>40787</v>
      </c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89"/>
    </row>
    <row r="216" spans="1:24" customFormat="1" ht="14.4" x14ac:dyDescent="0.3">
      <c r="A216" s="112">
        <v>44</v>
      </c>
      <c r="B216" s="156" t="s">
        <v>169</v>
      </c>
      <c r="C216" s="156" t="s">
        <v>308</v>
      </c>
      <c r="D216" s="109" t="s">
        <v>302</v>
      </c>
      <c r="E216" s="191">
        <v>2012</v>
      </c>
      <c r="F216" s="105"/>
      <c r="G216" s="105"/>
      <c r="H216" s="105"/>
      <c r="I216" s="207"/>
      <c r="J216" s="110">
        <v>103958</v>
      </c>
      <c r="K216" s="85">
        <v>40787</v>
      </c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89"/>
    </row>
    <row r="217" spans="1:24" customFormat="1" ht="14.4" x14ac:dyDescent="0.3">
      <c r="A217" s="112">
        <v>45</v>
      </c>
      <c r="B217" s="156" t="s">
        <v>169</v>
      </c>
      <c r="C217" s="156" t="s">
        <v>309</v>
      </c>
      <c r="D217" s="109" t="s">
        <v>302</v>
      </c>
      <c r="E217" s="191">
        <v>2012</v>
      </c>
      <c r="F217" s="105"/>
      <c r="G217" s="105"/>
      <c r="H217" s="105"/>
      <c r="I217" s="207"/>
      <c r="J217" s="110">
        <v>52194</v>
      </c>
      <c r="K217" s="85">
        <v>40787</v>
      </c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89"/>
    </row>
    <row r="218" spans="1:24" s="3" customFormat="1" ht="22.2" customHeight="1" x14ac:dyDescent="0.35">
      <c r="A218" s="138"/>
      <c r="B218" s="139"/>
      <c r="C218" s="139"/>
      <c r="D218" s="116" t="s">
        <v>38</v>
      </c>
      <c r="E218" s="116"/>
      <c r="F218" s="116"/>
      <c r="G218" s="116"/>
      <c r="H218" s="116"/>
      <c r="I218" s="199"/>
      <c r="J218" s="116">
        <f>SUM(J173:J217)</f>
        <v>9047763</v>
      </c>
      <c r="K218" s="118"/>
      <c r="L218" s="117"/>
      <c r="M218" s="117"/>
      <c r="N218" s="117"/>
      <c r="O218" s="118"/>
      <c r="P218" s="118"/>
      <c r="Q218" s="118"/>
      <c r="R218" s="118"/>
      <c r="S218" s="118"/>
      <c r="T218" s="118"/>
      <c r="U218" s="118"/>
      <c r="V218" s="118"/>
      <c r="W218" s="118"/>
      <c r="X218" s="119"/>
    </row>
    <row r="219" spans="1:24" ht="25.2" customHeight="1" x14ac:dyDescent="0.35">
      <c r="A219" s="80"/>
      <c r="B219" s="71" t="s">
        <v>184</v>
      </c>
      <c r="C219" s="80"/>
      <c r="D219" s="112"/>
      <c r="E219" s="112"/>
      <c r="F219" s="112"/>
      <c r="G219" s="112"/>
      <c r="H219" s="112"/>
      <c r="I219" s="208"/>
      <c r="J219" s="147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112"/>
    </row>
    <row r="220" spans="1:24" ht="67.2" customHeight="1" x14ac:dyDescent="0.35">
      <c r="A220" s="77" t="s">
        <v>1</v>
      </c>
      <c r="B220" s="77" t="s">
        <v>2</v>
      </c>
      <c r="C220" s="77" t="s">
        <v>3</v>
      </c>
      <c r="D220" s="77" t="s">
        <v>4</v>
      </c>
      <c r="E220" s="77" t="s">
        <v>310</v>
      </c>
      <c r="F220" s="77" t="s">
        <v>345</v>
      </c>
      <c r="G220" s="77" t="s">
        <v>346</v>
      </c>
      <c r="H220" s="77" t="s">
        <v>347</v>
      </c>
      <c r="I220" s="204" t="s">
        <v>348</v>
      </c>
      <c r="J220" s="77" t="s">
        <v>5</v>
      </c>
      <c r="K220" s="77" t="s">
        <v>6</v>
      </c>
      <c r="L220" s="77" t="s">
        <v>349</v>
      </c>
      <c r="M220" s="77" t="s">
        <v>315</v>
      </c>
      <c r="N220" s="77" t="s">
        <v>314</v>
      </c>
      <c r="O220" s="77" t="s">
        <v>316</v>
      </c>
      <c r="P220" s="77" t="s">
        <v>317</v>
      </c>
      <c r="Q220" s="77" t="s">
        <v>318</v>
      </c>
      <c r="R220" s="77" t="s">
        <v>319</v>
      </c>
      <c r="S220" s="77" t="s">
        <v>320</v>
      </c>
      <c r="T220" s="77" t="s">
        <v>321</v>
      </c>
      <c r="U220" s="77" t="s">
        <v>322</v>
      </c>
      <c r="V220" s="77" t="s">
        <v>323</v>
      </c>
      <c r="W220" s="77" t="s">
        <v>350</v>
      </c>
      <c r="X220" s="77" t="s">
        <v>7</v>
      </c>
    </row>
    <row r="221" spans="1:24" ht="28.8" x14ac:dyDescent="0.35">
      <c r="A221" s="112">
        <v>1</v>
      </c>
      <c r="B221" s="91" t="s">
        <v>185</v>
      </c>
      <c r="C221" s="93" t="s">
        <v>186</v>
      </c>
      <c r="D221" s="195" t="s">
        <v>14</v>
      </c>
      <c r="E221" s="195">
        <v>2010</v>
      </c>
      <c r="F221" s="196"/>
      <c r="G221" s="196"/>
      <c r="H221" s="88"/>
      <c r="I221" s="195"/>
      <c r="J221" s="88">
        <v>11200</v>
      </c>
      <c r="K221" s="102">
        <v>40558</v>
      </c>
      <c r="L221" s="102"/>
      <c r="M221" s="85">
        <v>40721</v>
      </c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9" t="s">
        <v>187</v>
      </c>
    </row>
    <row r="222" spans="1:24" x14ac:dyDescent="0.35">
      <c r="A222" s="112">
        <v>2</v>
      </c>
      <c r="B222" s="90" t="s">
        <v>188</v>
      </c>
      <c r="C222" s="93" t="s">
        <v>189</v>
      </c>
      <c r="D222" s="195" t="s">
        <v>14</v>
      </c>
      <c r="E222" s="195">
        <v>2010</v>
      </c>
      <c r="F222" s="196" t="s">
        <v>380</v>
      </c>
      <c r="G222" s="196"/>
      <c r="H222" s="88"/>
      <c r="I222" s="195"/>
      <c r="J222" s="157">
        <v>120000</v>
      </c>
      <c r="K222" s="102">
        <v>40562</v>
      </c>
      <c r="L222" s="102">
        <v>40682</v>
      </c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89" t="s">
        <v>382</v>
      </c>
    </row>
    <row r="223" spans="1:24" ht="42.6" x14ac:dyDescent="0.35">
      <c r="A223" s="112">
        <v>3</v>
      </c>
      <c r="B223" s="128" t="s">
        <v>190</v>
      </c>
      <c r="C223" s="91" t="s">
        <v>191</v>
      </c>
      <c r="D223" s="195" t="s">
        <v>14</v>
      </c>
      <c r="E223" s="195"/>
      <c r="F223" s="196"/>
      <c r="G223" s="196"/>
      <c r="H223" s="88"/>
      <c r="I223" s="195"/>
      <c r="J223" s="111">
        <f>750000+950000</f>
        <v>1700000</v>
      </c>
      <c r="K223" s="102">
        <v>40554</v>
      </c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87" t="s">
        <v>69</v>
      </c>
    </row>
    <row r="224" spans="1:24" x14ac:dyDescent="0.35">
      <c r="A224" s="112">
        <v>4</v>
      </c>
      <c r="B224" s="80" t="s">
        <v>258</v>
      </c>
      <c r="C224" s="80" t="s">
        <v>192</v>
      </c>
      <c r="D224" s="195" t="s">
        <v>14</v>
      </c>
      <c r="E224" s="195">
        <v>2012</v>
      </c>
      <c r="F224" s="196" t="s">
        <v>383</v>
      </c>
      <c r="G224" s="196"/>
      <c r="H224" s="88"/>
      <c r="I224" s="195"/>
      <c r="J224" s="81">
        <v>135105</v>
      </c>
      <c r="K224" s="102">
        <v>40563</v>
      </c>
      <c r="L224" s="102">
        <v>40680</v>
      </c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89" t="s">
        <v>381</v>
      </c>
    </row>
    <row r="225" spans="1:24" ht="28.8" x14ac:dyDescent="0.35">
      <c r="A225" s="112">
        <v>5</v>
      </c>
      <c r="B225" s="80" t="s">
        <v>258</v>
      </c>
      <c r="C225" s="93" t="s">
        <v>193</v>
      </c>
      <c r="D225" s="195" t="s">
        <v>14</v>
      </c>
      <c r="E225" s="195">
        <v>2010</v>
      </c>
      <c r="F225" s="196" t="s">
        <v>384</v>
      </c>
      <c r="G225" s="196"/>
      <c r="H225" s="88"/>
      <c r="I225" s="195"/>
      <c r="J225" s="88">
        <v>80900</v>
      </c>
      <c r="K225" s="102">
        <v>40560</v>
      </c>
      <c r="L225" s="102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9" t="s">
        <v>381</v>
      </c>
    </row>
    <row r="226" spans="1:24" ht="28.8" x14ac:dyDescent="0.35">
      <c r="A226" s="112">
        <v>6</v>
      </c>
      <c r="B226" s="141" t="s">
        <v>194</v>
      </c>
      <c r="C226" s="80" t="s">
        <v>195</v>
      </c>
      <c r="D226" s="195" t="s">
        <v>14</v>
      </c>
      <c r="E226" s="195"/>
      <c r="F226" s="196"/>
      <c r="G226" s="196"/>
      <c r="H226" s="88"/>
      <c r="I226" s="195"/>
      <c r="J226" s="81">
        <v>96000</v>
      </c>
      <c r="K226" s="102">
        <v>40564</v>
      </c>
      <c r="L226" s="102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9" t="s">
        <v>335</v>
      </c>
    </row>
    <row r="227" spans="1:24" x14ac:dyDescent="0.35">
      <c r="A227" s="112">
        <v>7</v>
      </c>
      <c r="B227" s="141" t="s">
        <v>196</v>
      </c>
      <c r="C227" s="80" t="s">
        <v>197</v>
      </c>
      <c r="D227" s="195" t="s">
        <v>14</v>
      </c>
      <c r="E227" s="195">
        <v>2012</v>
      </c>
      <c r="F227" s="196" t="s">
        <v>385</v>
      </c>
      <c r="G227" s="196"/>
      <c r="H227" s="88"/>
      <c r="I227" s="195"/>
      <c r="J227" s="81">
        <v>29345</v>
      </c>
      <c r="K227" s="102">
        <v>40565</v>
      </c>
      <c r="L227" s="102">
        <v>40683</v>
      </c>
      <c r="M227" s="96">
        <v>40823</v>
      </c>
      <c r="N227" s="96"/>
      <c r="O227" s="96"/>
      <c r="P227" s="96">
        <v>40823</v>
      </c>
      <c r="Q227" s="96"/>
      <c r="R227" s="96"/>
      <c r="S227" s="96"/>
      <c r="T227" s="96"/>
      <c r="U227" s="96"/>
      <c r="V227" s="96">
        <v>40850</v>
      </c>
      <c r="W227" s="96">
        <v>41455</v>
      </c>
      <c r="X227" s="89"/>
    </row>
    <row r="228" spans="1:24" x14ac:dyDescent="0.35">
      <c r="A228" s="112">
        <v>8</v>
      </c>
      <c r="B228" s="141" t="s">
        <v>358</v>
      </c>
      <c r="C228" s="80" t="s">
        <v>198</v>
      </c>
      <c r="D228" s="195" t="s">
        <v>14</v>
      </c>
      <c r="E228" s="195"/>
      <c r="F228" s="196"/>
      <c r="G228" s="196"/>
      <c r="H228" s="88"/>
      <c r="I228" s="195"/>
      <c r="J228" s="157">
        <v>268800</v>
      </c>
      <c r="K228" s="102">
        <v>40556</v>
      </c>
      <c r="L228" s="102">
        <v>40666</v>
      </c>
      <c r="M228" s="96">
        <v>40770</v>
      </c>
      <c r="N228" s="96">
        <v>40770</v>
      </c>
      <c r="O228" s="96">
        <v>40773</v>
      </c>
      <c r="P228" s="96"/>
      <c r="Q228" s="96"/>
      <c r="R228" s="96"/>
      <c r="S228" s="96"/>
      <c r="T228" s="96"/>
      <c r="U228" s="96"/>
      <c r="V228" s="96">
        <v>40799</v>
      </c>
      <c r="W228" s="96">
        <v>41455</v>
      </c>
      <c r="X228" s="89"/>
    </row>
    <row r="229" spans="1:24" ht="28.8" x14ac:dyDescent="0.35">
      <c r="A229" s="112">
        <v>9</v>
      </c>
      <c r="B229" s="79" t="s">
        <v>199</v>
      </c>
      <c r="C229" s="93" t="s">
        <v>200</v>
      </c>
      <c r="D229" s="195" t="s">
        <v>14</v>
      </c>
      <c r="E229" s="195"/>
      <c r="F229" s="196"/>
      <c r="G229" s="196"/>
      <c r="H229" s="88"/>
      <c r="I229" s="195"/>
      <c r="J229" s="157">
        <v>40000</v>
      </c>
      <c r="K229" s="102">
        <v>40559</v>
      </c>
      <c r="L229" s="102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89" t="s">
        <v>336</v>
      </c>
    </row>
    <row r="230" spans="1:24" ht="28.8" x14ac:dyDescent="0.35">
      <c r="A230" s="112">
        <v>10</v>
      </c>
      <c r="B230" s="80" t="s">
        <v>258</v>
      </c>
      <c r="C230" s="93" t="s">
        <v>201</v>
      </c>
      <c r="D230" s="195">
        <v>5304</v>
      </c>
      <c r="E230" s="195">
        <v>2008</v>
      </c>
      <c r="F230" s="196" t="s">
        <v>441</v>
      </c>
      <c r="G230" s="196">
        <v>291001019</v>
      </c>
      <c r="H230" s="88" t="s">
        <v>442</v>
      </c>
      <c r="I230" s="195">
        <v>2000020</v>
      </c>
      <c r="J230" s="157">
        <v>29449</v>
      </c>
      <c r="K230" s="102">
        <v>40452</v>
      </c>
      <c r="L230" s="102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>
        <v>41274</v>
      </c>
      <c r="X230" s="89" t="s">
        <v>337</v>
      </c>
    </row>
    <row r="231" spans="1:24" ht="28.8" x14ac:dyDescent="0.35">
      <c r="A231" s="112">
        <v>11</v>
      </c>
      <c r="B231" s="80" t="s">
        <v>204</v>
      </c>
      <c r="C231" s="93" t="s">
        <v>443</v>
      </c>
      <c r="D231" s="195">
        <v>5304</v>
      </c>
      <c r="E231" s="195">
        <v>2008</v>
      </c>
      <c r="F231" s="196" t="s">
        <v>444</v>
      </c>
      <c r="G231" s="196">
        <v>291000793</v>
      </c>
      <c r="H231" s="88" t="s">
        <v>445</v>
      </c>
      <c r="I231" s="195">
        <v>5000591</v>
      </c>
      <c r="J231" s="157">
        <v>25000</v>
      </c>
      <c r="K231" s="102"/>
      <c r="L231" s="102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>
        <v>40908</v>
      </c>
      <c r="X231" s="89"/>
    </row>
    <row r="232" spans="1:24" x14ac:dyDescent="0.35">
      <c r="A232" s="112">
        <v>12</v>
      </c>
      <c r="B232" s="80" t="s">
        <v>258</v>
      </c>
      <c r="C232" s="93" t="s">
        <v>486</v>
      </c>
      <c r="D232" s="195" t="s">
        <v>487</v>
      </c>
      <c r="E232" s="195">
        <v>2011</v>
      </c>
      <c r="F232" s="196"/>
      <c r="G232" s="196"/>
      <c r="H232" s="88"/>
      <c r="I232" s="195"/>
      <c r="J232" s="157"/>
      <c r="K232" s="102"/>
      <c r="L232" s="102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89"/>
    </row>
    <row r="233" spans="1:24" x14ac:dyDescent="0.35">
      <c r="A233" s="112">
        <v>13</v>
      </c>
      <c r="B233" s="79" t="s">
        <v>206</v>
      </c>
      <c r="C233" s="93" t="s">
        <v>207</v>
      </c>
      <c r="D233" s="195" t="s">
        <v>386</v>
      </c>
      <c r="E233" s="195">
        <v>2011</v>
      </c>
      <c r="F233" s="196"/>
      <c r="G233" s="196"/>
      <c r="H233" s="88"/>
      <c r="I233" s="195"/>
      <c r="J233" s="88">
        <v>152500</v>
      </c>
      <c r="K233" s="102">
        <v>40414</v>
      </c>
      <c r="L233" s="102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9"/>
    </row>
    <row r="234" spans="1:24" x14ac:dyDescent="0.35">
      <c r="A234" s="112">
        <v>14</v>
      </c>
      <c r="B234" s="91" t="s">
        <v>202</v>
      </c>
      <c r="C234" s="91" t="s">
        <v>138</v>
      </c>
      <c r="D234" s="195">
        <v>5310</v>
      </c>
      <c r="E234" s="195">
        <v>2011</v>
      </c>
      <c r="F234" s="196"/>
      <c r="G234" s="196"/>
      <c r="H234" s="88"/>
      <c r="I234" s="195"/>
      <c r="J234" s="111">
        <v>23200</v>
      </c>
      <c r="K234" s="102"/>
      <c r="L234" s="102" t="s">
        <v>22</v>
      </c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30"/>
    </row>
    <row r="235" spans="1:24" x14ac:dyDescent="0.35">
      <c r="A235" s="112">
        <v>15</v>
      </c>
      <c r="B235" s="79" t="s">
        <v>203</v>
      </c>
      <c r="C235" s="93" t="s">
        <v>138</v>
      </c>
      <c r="D235" s="195">
        <v>5310</v>
      </c>
      <c r="E235" s="195">
        <v>2011</v>
      </c>
      <c r="F235" s="196"/>
      <c r="G235" s="196"/>
      <c r="H235" s="88"/>
      <c r="I235" s="195"/>
      <c r="J235" s="88">
        <v>23200</v>
      </c>
      <c r="K235" s="102">
        <v>40299</v>
      </c>
      <c r="L235" s="102" t="s">
        <v>22</v>
      </c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9"/>
    </row>
    <row r="236" spans="1:24" x14ac:dyDescent="0.35">
      <c r="A236" s="112">
        <v>16</v>
      </c>
      <c r="B236" s="79" t="s">
        <v>204</v>
      </c>
      <c r="C236" s="80" t="s">
        <v>205</v>
      </c>
      <c r="D236" s="195">
        <v>5310</v>
      </c>
      <c r="E236" s="195">
        <v>2011</v>
      </c>
      <c r="F236" s="196"/>
      <c r="G236" s="196"/>
      <c r="H236" s="88"/>
      <c r="I236" s="195"/>
      <c r="J236" s="157">
        <v>38400</v>
      </c>
      <c r="K236" s="102">
        <v>40299</v>
      </c>
      <c r="L236" s="102" t="s">
        <v>22</v>
      </c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130"/>
    </row>
    <row r="237" spans="1:24" customFormat="1" ht="14.4" x14ac:dyDescent="0.3">
      <c r="A237" s="112">
        <v>17</v>
      </c>
      <c r="B237" s="158" t="s">
        <v>268</v>
      </c>
      <c r="C237" s="154" t="s">
        <v>269</v>
      </c>
      <c r="D237" s="109">
        <v>5310</v>
      </c>
      <c r="E237" s="129">
        <v>2012</v>
      </c>
      <c r="F237" s="194"/>
      <c r="G237" s="194"/>
      <c r="H237" s="129"/>
      <c r="I237" s="109"/>
      <c r="J237" s="106">
        <v>50244</v>
      </c>
      <c r="K237" s="85">
        <v>40787</v>
      </c>
      <c r="L237" s="85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130"/>
    </row>
    <row r="238" spans="1:24" customFormat="1" ht="14.4" x14ac:dyDescent="0.3">
      <c r="A238" s="112">
        <v>18</v>
      </c>
      <c r="B238" s="98" t="s">
        <v>258</v>
      </c>
      <c r="C238" s="154" t="s">
        <v>259</v>
      </c>
      <c r="D238" s="109">
        <v>5310</v>
      </c>
      <c r="E238" s="129">
        <v>2012</v>
      </c>
      <c r="F238" s="194"/>
      <c r="G238" s="194"/>
      <c r="H238" s="129"/>
      <c r="I238" s="109"/>
      <c r="J238" s="100">
        <v>64000</v>
      </c>
      <c r="K238" s="102">
        <v>40787</v>
      </c>
      <c r="L238" s="102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103"/>
    </row>
    <row r="239" spans="1:24" customFormat="1" ht="14.4" x14ac:dyDescent="0.3">
      <c r="A239" s="112">
        <v>19</v>
      </c>
      <c r="B239" s="98" t="s">
        <v>258</v>
      </c>
      <c r="C239" s="154" t="s">
        <v>259</v>
      </c>
      <c r="D239" s="109">
        <v>5310</v>
      </c>
      <c r="E239" s="129">
        <v>2012</v>
      </c>
      <c r="F239" s="194"/>
      <c r="G239" s="194"/>
      <c r="H239" s="129"/>
      <c r="I239" s="109"/>
      <c r="J239" s="100">
        <v>64000</v>
      </c>
      <c r="K239" s="102">
        <v>40787</v>
      </c>
      <c r="L239" s="102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103"/>
    </row>
    <row r="240" spans="1:24" ht="28.8" x14ac:dyDescent="0.35">
      <c r="A240" s="112">
        <v>20</v>
      </c>
      <c r="B240" s="79" t="s">
        <v>208</v>
      </c>
      <c r="C240" s="80" t="s">
        <v>35</v>
      </c>
      <c r="D240" s="195" t="s">
        <v>393</v>
      </c>
      <c r="E240" s="197">
        <v>2012</v>
      </c>
      <c r="F240" s="198"/>
      <c r="G240" s="198"/>
      <c r="H240" s="81"/>
      <c r="I240" s="197"/>
      <c r="J240" s="95">
        <v>14000</v>
      </c>
      <c r="K240" s="96">
        <v>40759</v>
      </c>
      <c r="L240" s="107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89" t="s">
        <v>338</v>
      </c>
    </row>
    <row r="241" spans="1:24" customFormat="1" ht="28.2" x14ac:dyDescent="0.3">
      <c r="A241" s="112">
        <v>21</v>
      </c>
      <c r="B241" s="158" t="s">
        <v>258</v>
      </c>
      <c r="C241" s="154" t="s">
        <v>389</v>
      </c>
      <c r="D241" s="109">
        <v>5311</v>
      </c>
      <c r="E241" s="129">
        <v>2008</v>
      </c>
      <c r="F241" s="194" t="s">
        <v>446</v>
      </c>
      <c r="G241" s="194">
        <v>291000845</v>
      </c>
      <c r="H241" s="129" t="s">
        <v>447</v>
      </c>
      <c r="I241" s="109">
        <v>2000020</v>
      </c>
      <c r="J241" s="106">
        <v>60000</v>
      </c>
      <c r="K241" s="102">
        <v>39326</v>
      </c>
      <c r="L241" s="102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>
        <v>40908</v>
      </c>
      <c r="X241" s="130" t="s">
        <v>518</v>
      </c>
    </row>
    <row r="242" spans="1:24" customFormat="1" ht="28.2" x14ac:dyDescent="0.3">
      <c r="A242" s="112">
        <v>22</v>
      </c>
      <c r="B242" s="158" t="s">
        <v>196</v>
      </c>
      <c r="C242" s="154" t="s">
        <v>466</v>
      </c>
      <c r="D242" s="109">
        <v>5311</v>
      </c>
      <c r="E242" s="129">
        <v>2009</v>
      </c>
      <c r="F242" s="194" t="s">
        <v>449</v>
      </c>
      <c r="G242" s="194">
        <v>291000822</v>
      </c>
      <c r="H242" s="129" t="s">
        <v>448</v>
      </c>
      <c r="I242" s="109">
        <v>1001553</v>
      </c>
      <c r="J242" s="106">
        <v>17000</v>
      </c>
      <c r="K242" s="102">
        <v>39692</v>
      </c>
      <c r="L242" s="102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>
        <v>40908</v>
      </c>
      <c r="X242" s="130"/>
    </row>
    <row r="243" spans="1:24" customFormat="1" ht="28.2" x14ac:dyDescent="0.3">
      <c r="A243" s="112">
        <v>23</v>
      </c>
      <c r="B243" s="158" t="s">
        <v>196</v>
      </c>
      <c r="C243" s="154" t="s">
        <v>434</v>
      </c>
      <c r="D243" s="109">
        <v>5311</v>
      </c>
      <c r="E243" s="129">
        <v>2009</v>
      </c>
      <c r="F243" s="194" t="s">
        <v>450</v>
      </c>
      <c r="G243" s="194">
        <v>291000819</v>
      </c>
      <c r="H243" s="129" t="s">
        <v>451</v>
      </c>
      <c r="I243" s="109">
        <v>1001553</v>
      </c>
      <c r="J243" s="106">
        <v>250000</v>
      </c>
      <c r="K243" s="102">
        <v>39692</v>
      </c>
      <c r="L243" s="102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>
        <v>40908</v>
      </c>
      <c r="X243" s="130"/>
    </row>
    <row r="244" spans="1:24" customFormat="1" ht="28.2" x14ac:dyDescent="0.3">
      <c r="A244" s="112">
        <v>24</v>
      </c>
      <c r="B244" s="158" t="s">
        <v>293</v>
      </c>
      <c r="C244" s="154" t="s">
        <v>388</v>
      </c>
      <c r="D244" s="109">
        <v>5311</v>
      </c>
      <c r="E244" s="129">
        <v>2011</v>
      </c>
      <c r="F244" s="194" t="s">
        <v>452</v>
      </c>
      <c r="G244" s="194">
        <v>291000724</v>
      </c>
      <c r="H244" s="129" t="s">
        <v>453</v>
      </c>
      <c r="I244" s="109">
        <v>2000058</v>
      </c>
      <c r="J244" s="106">
        <v>132456</v>
      </c>
      <c r="K244" s="102">
        <v>40422</v>
      </c>
      <c r="L244" s="102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>
        <v>40908</v>
      </c>
      <c r="X244" s="130"/>
    </row>
    <row r="245" spans="1:24" customFormat="1" ht="28.2" x14ac:dyDescent="0.3">
      <c r="A245" s="112">
        <v>25</v>
      </c>
      <c r="B245" s="156" t="s">
        <v>284</v>
      </c>
      <c r="C245" s="156" t="s">
        <v>388</v>
      </c>
      <c r="D245" s="109">
        <v>5311</v>
      </c>
      <c r="E245" s="129">
        <v>2011</v>
      </c>
      <c r="F245" s="194" t="s">
        <v>454</v>
      </c>
      <c r="G245" s="194">
        <v>291001014</v>
      </c>
      <c r="H245" s="129" t="s">
        <v>455</v>
      </c>
      <c r="I245" s="109">
        <v>2000123</v>
      </c>
      <c r="J245" s="110">
        <v>36992</v>
      </c>
      <c r="K245" s="102">
        <v>40422</v>
      </c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5">
        <v>40908</v>
      </c>
      <c r="X245" s="130"/>
    </row>
    <row r="246" spans="1:24" customFormat="1" ht="28.2" x14ac:dyDescent="0.3">
      <c r="A246" s="112">
        <v>26</v>
      </c>
      <c r="B246" s="156" t="s">
        <v>258</v>
      </c>
      <c r="C246" s="156" t="s">
        <v>388</v>
      </c>
      <c r="D246" s="109">
        <v>5311</v>
      </c>
      <c r="E246" s="129">
        <v>2011</v>
      </c>
      <c r="F246" s="194" t="s">
        <v>456</v>
      </c>
      <c r="G246" s="194">
        <v>291000725</v>
      </c>
      <c r="H246" s="129" t="s">
        <v>457</v>
      </c>
      <c r="I246" s="109">
        <v>2000020</v>
      </c>
      <c r="J246" s="110">
        <v>2958375</v>
      </c>
      <c r="K246" s="102">
        <v>40422</v>
      </c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5">
        <v>40908</v>
      </c>
      <c r="X246" s="130"/>
    </row>
    <row r="247" spans="1:24" customFormat="1" ht="28.2" x14ac:dyDescent="0.3">
      <c r="A247" s="112">
        <v>27</v>
      </c>
      <c r="B247" s="156" t="s">
        <v>203</v>
      </c>
      <c r="C247" s="156" t="s">
        <v>388</v>
      </c>
      <c r="D247" s="109">
        <v>5311</v>
      </c>
      <c r="E247" s="129">
        <v>2011</v>
      </c>
      <c r="F247" s="194" t="s">
        <v>458</v>
      </c>
      <c r="G247" s="194">
        <v>291000735</v>
      </c>
      <c r="H247" s="129" t="s">
        <v>459</v>
      </c>
      <c r="I247" s="109">
        <v>2000075</v>
      </c>
      <c r="J247" s="110">
        <v>211084</v>
      </c>
      <c r="K247" s="102">
        <v>40422</v>
      </c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5">
        <v>40908</v>
      </c>
      <c r="X247" s="130"/>
    </row>
    <row r="248" spans="1:24" customFormat="1" ht="28.2" x14ac:dyDescent="0.3">
      <c r="A248" s="112">
        <v>28</v>
      </c>
      <c r="B248" s="156" t="s">
        <v>204</v>
      </c>
      <c r="C248" s="156" t="s">
        <v>388</v>
      </c>
      <c r="D248" s="109">
        <v>5311</v>
      </c>
      <c r="E248" s="129">
        <v>2011</v>
      </c>
      <c r="F248" s="194" t="s">
        <v>460</v>
      </c>
      <c r="G248" s="194">
        <v>291000936</v>
      </c>
      <c r="H248" s="129" t="s">
        <v>461</v>
      </c>
      <c r="I248" s="109">
        <v>1103121</v>
      </c>
      <c r="J248" s="110">
        <v>134500</v>
      </c>
      <c r="K248" s="102">
        <v>40422</v>
      </c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5">
        <v>40908</v>
      </c>
      <c r="X248" s="130"/>
    </row>
    <row r="249" spans="1:24" customFormat="1" ht="28.2" x14ac:dyDescent="0.3">
      <c r="A249" s="112">
        <v>29</v>
      </c>
      <c r="B249" s="156" t="s">
        <v>196</v>
      </c>
      <c r="C249" s="156" t="s">
        <v>388</v>
      </c>
      <c r="D249" s="109">
        <v>5311</v>
      </c>
      <c r="E249" s="129">
        <v>2011</v>
      </c>
      <c r="F249" s="194" t="s">
        <v>462</v>
      </c>
      <c r="G249" s="194">
        <v>291000962</v>
      </c>
      <c r="H249" s="129" t="s">
        <v>463</v>
      </c>
      <c r="I249" s="109">
        <v>1001553</v>
      </c>
      <c r="J249" s="110">
        <v>86228</v>
      </c>
      <c r="K249" s="102">
        <v>40422</v>
      </c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5">
        <v>40908</v>
      </c>
      <c r="X249" s="130"/>
    </row>
    <row r="250" spans="1:24" customFormat="1" ht="28.2" x14ac:dyDescent="0.3">
      <c r="A250" s="112">
        <v>30</v>
      </c>
      <c r="B250" s="156" t="s">
        <v>204</v>
      </c>
      <c r="C250" s="156" t="s">
        <v>391</v>
      </c>
      <c r="D250" s="109" t="s">
        <v>392</v>
      </c>
      <c r="E250" s="129">
        <v>2011</v>
      </c>
      <c r="F250" s="194" t="s">
        <v>464</v>
      </c>
      <c r="G250" s="194">
        <v>291000939</v>
      </c>
      <c r="H250" s="129" t="s">
        <v>465</v>
      </c>
      <c r="I250" s="109">
        <v>1103121</v>
      </c>
      <c r="J250" s="110">
        <v>180000</v>
      </c>
      <c r="K250" s="102">
        <v>40422</v>
      </c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5">
        <v>40908</v>
      </c>
      <c r="X250" s="130"/>
    </row>
    <row r="251" spans="1:24" customFormat="1" ht="28.2" x14ac:dyDescent="0.3">
      <c r="A251" s="112">
        <v>31</v>
      </c>
      <c r="B251" s="156" t="s">
        <v>293</v>
      </c>
      <c r="C251" s="156" t="s">
        <v>388</v>
      </c>
      <c r="D251" s="109">
        <v>5311</v>
      </c>
      <c r="E251" s="129">
        <v>2012</v>
      </c>
      <c r="F251" s="194" t="s">
        <v>475</v>
      </c>
      <c r="G251" s="194">
        <v>291001084</v>
      </c>
      <c r="H251" s="129" t="s">
        <v>501</v>
      </c>
      <c r="I251" s="109">
        <v>2000058</v>
      </c>
      <c r="J251" s="110">
        <v>39182</v>
      </c>
      <c r="K251" s="84">
        <v>40787</v>
      </c>
      <c r="L251" s="84"/>
      <c r="M251" s="84">
        <v>40842</v>
      </c>
      <c r="N251" s="84"/>
      <c r="O251" s="84"/>
      <c r="P251" s="84">
        <v>40857</v>
      </c>
      <c r="Q251" s="84"/>
      <c r="R251" s="84"/>
      <c r="S251" s="84"/>
      <c r="T251" s="84"/>
      <c r="U251" s="84"/>
      <c r="V251" s="84"/>
      <c r="W251" s="84"/>
      <c r="X251" s="130" t="s">
        <v>515</v>
      </c>
    </row>
    <row r="252" spans="1:24" customFormat="1" ht="28.2" x14ac:dyDescent="0.3">
      <c r="A252" s="112">
        <v>32</v>
      </c>
      <c r="B252" s="156" t="s">
        <v>284</v>
      </c>
      <c r="C252" s="156" t="s">
        <v>388</v>
      </c>
      <c r="D252" s="109">
        <v>5311</v>
      </c>
      <c r="E252" s="129">
        <v>2012</v>
      </c>
      <c r="F252" s="194" t="s">
        <v>476</v>
      </c>
      <c r="G252" s="194">
        <v>291001089</v>
      </c>
      <c r="H252" s="129" t="s">
        <v>502</v>
      </c>
      <c r="I252" s="109">
        <v>2000123</v>
      </c>
      <c r="J252" s="110">
        <v>21277</v>
      </c>
      <c r="K252" s="84">
        <v>40787</v>
      </c>
      <c r="L252" s="84"/>
      <c r="M252" s="84">
        <v>40842</v>
      </c>
      <c r="N252" s="84"/>
      <c r="O252" s="84"/>
      <c r="P252" s="84">
        <v>40857</v>
      </c>
      <c r="Q252" s="84"/>
      <c r="R252" s="84"/>
      <c r="S252" s="84"/>
      <c r="T252" s="84"/>
      <c r="U252" s="84"/>
      <c r="V252" s="84"/>
      <c r="W252" s="84"/>
      <c r="X252" s="130" t="s">
        <v>515</v>
      </c>
    </row>
    <row r="253" spans="1:24" customFormat="1" ht="28.2" x14ac:dyDescent="0.3">
      <c r="A253" s="112">
        <v>33</v>
      </c>
      <c r="B253" s="156" t="s">
        <v>258</v>
      </c>
      <c r="C253" s="156" t="s">
        <v>388</v>
      </c>
      <c r="D253" s="109">
        <v>5311</v>
      </c>
      <c r="E253" s="129">
        <v>2012</v>
      </c>
      <c r="F253" s="194" t="s">
        <v>477</v>
      </c>
      <c r="G253" s="194">
        <v>291001082</v>
      </c>
      <c r="H253" s="129" t="s">
        <v>503</v>
      </c>
      <c r="I253" s="109">
        <v>2000020</v>
      </c>
      <c r="J253" s="110">
        <v>782460</v>
      </c>
      <c r="K253" s="84">
        <v>40787</v>
      </c>
      <c r="L253" s="84"/>
      <c r="M253" s="84">
        <v>40842</v>
      </c>
      <c r="N253" s="84"/>
      <c r="O253" s="84"/>
      <c r="P253" s="84">
        <v>40857</v>
      </c>
      <c r="Q253" s="84"/>
      <c r="R253" s="84"/>
      <c r="S253" s="84"/>
      <c r="T253" s="84"/>
      <c r="U253" s="84"/>
      <c r="V253" s="84"/>
      <c r="W253" s="84"/>
      <c r="X253" s="130" t="s">
        <v>515</v>
      </c>
    </row>
    <row r="254" spans="1:24" customFormat="1" ht="28.2" x14ac:dyDescent="0.3">
      <c r="A254" s="112">
        <v>34</v>
      </c>
      <c r="B254" s="156" t="s">
        <v>203</v>
      </c>
      <c r="C254" s="156" t="s">
        <v>388</v>
      </c>
      <c r="D254" s="109">
        <v>5311</v>
      </c>
      <c r="E254" s="129">
        <v>2012</v>
      </c>
      <c r="F254" s="194" t="s">
        <v>480</v>
      </c>
      <c r="G254" s="194">
        <v>291001088</v>
      </c>
      <c r="H254" s="129" t="s">
        <v>504</v>
      </c>
      <c r="I254" s="109">
        <v>2000075</v>
      </c>
      <c r="J254" s="110">
        <v>57178</v>
      </c>
      <c r="K254" s="84">
        <v>40787</v>
      </c>
      <c r="L254" s="84"/>
      <c r="M254" s="84">
        <v>40842</v>
      </c>
      <c r="N254" s="96"/>
      <c r="O254" s="96"/>
      <c r="P254" s="96">
        <v>40857</v>
      </c>
      <c r="Q254" s="96"/>
      <c r="R254" s="96"/>
      <c r="S254" s="96"/>
      <c r="T254" s="96"/>
      <c r="U254" s="96"/>
      <c r="V254" s="96"/>
      <c r="W254" s="96"/>
      <c r="X254" s="130" t="s">
        <v>515</v>
      </c>
    </row>
    <row r="255" spans="1:24" customFormat="1" ht="28.2" x14ac:dyDescent="0.3">
      <c r="A255" s="112">
        <v>35</v>
      </c>
      <c r="B255" s="156" t="s">
        <v>295</v>
      </c>
      <c r="C255" s="156" t="s">
        <v>388</v>
      </c>
      <c r="D255" s="109">
        <v>5311</v>
      </c>
      <c r="E255" s="129">
        <v>2012</v>
      </c>
      <c r="F255" s="129" t="s">
        <v>525</v>
      </c>
      <c r="G255" s="129">
        <v>291001106</v>
      </c>
      <c r="H255" s="129" t="s">
        <v>526</v>
      </c>
      <c r="I255" s="109">
        <v>2100426</v>
      </c>
      <c r="J255" s="110">
        <v>72834</v>
      </c>
      <c r="K255" s="84">
        <v>40787</v>
      </c>
      <c r="L255" s="84">
        <v>40861</v>
      </c>
      <c r="M255" s="84">
        <v>40861</v>
      </c>
      <c r="N255" s="84"/>
      <c r="O255" s="84"/>
      <c r="P255" s="84">
        <v>40877</v>
      </c>
      <c r="Q255" s="84"/>
      <c r="R255" s="84"/>
      <c r="S255" s="84"/>
      <c r="T255" s="84"/>
      <c r="U255" s="84"/>
      <c r="V255" s="84"/>
      <c r="W255" s="84"/>
      <c r="X255" s="89" t="s">
        <v>519</v>
      </c>
    </row>
    <row r="256" spans="1:24" customFormat="1" ht="28.2" x14ac:dyDescent="0.3">
      <c r="A256" s="112">
        <v>36</v>
      </c>
      <c r="B256" s="156" t="s">
        <v>204</v>
      </c>
      <c r="C256" s="156" t="s">
        <v>388</v>
      </c>
      <c r="D256" s="109">
        <v>5311</v>
      </c>
      <c r="E256" s="129">
        <v>2012</v>
      </c>
      <c r="F256" s="129" t="s">
        <v>481</v>
      </c>
      <c r="G256" s="194">
        <v>291001087</v>
      </c>
      <c r="H256" s="129" t="s">
        <v>505</v>
      </c>
      <c r="I256" s="109">
        <v>1103121</v>
      </c>
      <c r="J256" s="110">
        <v>70000</v>
      </c>
      <c r="K256" s="84">
        <v>40787</v>
      </c>
      <c r="L256" s="84"/>
      <c r="M256" s="84">
        <v>40842</v>
      </c>
      <c r="N256" s="84"/>
      <c r="O256" s="86"/>
      <c r="P256" s="84">
        <v>40857</v>
      </c>
      <c r="Q256" s="84"/>
      <c r="R256" s="84"/>
      <c r="S256" s="84"/>
      <c r="T256" s="84"/>
      <c r="U256" s="84"/>
      <c r="V256" s="84"/>
      <c r="W256" s="84"/>
      <c r="X256" s="130" t="s">
        <v>515</v>
      </c>
    </row>
    <row r="257" spans="1:24" customFormat="1" ht="28.2" x14ac:dyDescent="0.3">
      <c r="A257" s="112">
        <v>37</v>
      </c>
      <c r="B257" s="159" t="s">
        <v>196</v>
      </c>
      <c r="C257" s="156" t="s">
        <v>388</v>
      </c>
      <c r="D257" s="109">
        <v>5311</v>
      </c>
      <c r="E257" s="129">
        <v>2012</v>
      </c>
      <c r="F257" s="129" t="s">
        <v>482</v>
      </c>
      <c r="G257" s="194">
        <v>291001086</v>
      </c>
      <c r="H257" s="129" t="s">
        <v>506</v>
      </c>
      <c r="I257" s="109">
        <v>1001553</v>
      </c>
      <c r="J257" s="160">
        <v>127776</v>
      </c>
      <c r="K257" s="84">
        <v>40787</v>
      </c>
      <c r="L257" s="84"/>
      <c r="M257" s="84">
        <v>40842</v>
      </c>
      <c r="N257" s="84"/>
      <c r="O257" s="84"/>
      <c r="P257" s="84">
        <v>40857</v>
      </c>
      <c r="Q257" s="84"/>
      <c r="R257" s="84"/>
      <c r="S257" s="84"/>
      <c r="T257" s="84"/>
      <c r="U257" s="84"/>
      <c r="V257" s="84"/>
      <c r="W257" s="84"/>
      <c r="X257" s="130" t="s">
        <v>515</v>
      </c>
    </row>
    <row r="258" spans="1:24" customFormat="1" ht="28.2" x14ac:dyDescent="0.3">
      <c r="A258" s="112">
        <v>38</v>
      </c>
      <c r="B258" s="159" t="s">
        <v>204</v>
      </c>
      <c r="C258" s="156" t="s">
        <v>391</v>
      </c>
      <c r="D258" s="109" t="s">
        <v>392</v>
      </c>
      <c r="E258" s="129">
        <v>2012</v>
      </c>
      <c r="F258" s="129" t="s">
        <v>493</v>
      </c>
      <c r="G258" s="194"/>
      <c r="H258" s="129"/>
      <c r="I258" s="109"/>
      <c r="J258" s="160"/>
      <c r="K258" s="84">
        <v>40787</v>
      </c>
      <c r="L258" s="84"/>
      <c r="M258" s="84">
        <v>40854</v>
      </c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9" t="s">
        <v>494</v>
      </c>
    </row>
    <row r="259" spans="1:24" customFormat="1" ht="14.4" x14ac:dyDescent="0.3">
      <c r="A259" s="112">
        <v>39</v>
      </c>
      <c r="B259" s="159" t="s">
        <v>258</v>
      </c>
      <c r="C259" s="159" t="s">
        <v>390</v>
      </c>
      <c r="D259" s="109">
        <v>5316</v>
      </c>
      <c r="E259" s="129">
        <v>2011</v>
      </c>
      <c r="F259" s="129"/>
      <c r="G259" s="194">
        <v>291005748</v>
      </c>
      <c r="H259" s="129"/>
      <c r="I259" s="109"/>
      <c r="J259" s="160">
        <v>160224</v>
      </c>
      <c r="K259" s="84">
        <v>40422</v>
      </c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9"/>
    </row>
    <row r="260" spans="1:24" customFormat="1" ht="28.2" x14ac:dyDescent="0.3">
      <c r="A260" s="112">
        <v>40</v>
      </c>
      <c r="B260" s="156" t="s">
        <v>258</v>
      </c>
      <c r="C260" s="156" t="s">
        <v>387</v>
      </c>
      <c r="D260" s="109">
        <v>5316</v>
      </c>
      <c r="E260" s="129">
        <v>2012</v>
      </c>
      <c r="F260" s="129" t="s">
        <v>478</v>
      </c>
      <c r="G260" s="129"/>
      <c r="H260" s="129"/>
      <c r="I260" s="109">
        <v>2000020</v>
      </c>
      <c r="J260" s="110">
        <v>40800</v>
      </c>
      <c r="K260" s="102">
        <v>40787</v>
      </c>
      <c r="L260" s="102"/>
      <c r="M260" s="102">
        <v>40828</v>
      </c>
      <c r="N260" s="102"/>
      <c r="O260" s="102"/>
      <c r="P260" s="102">
        <v>40843</v>
      </c>
      <c r="Q260" s="102"/>
      <c r="R260" s="102"/>
      <c r="S260" s="102"/>
      <c r="T260" s="102"/>
      <c r="U260" s="102"/>
      <c r="V260" s="102"/>
      <c r="W260" s="102"/>
      <c r="X260" s="89" t="s">
        <v>479</v>
      </c>
    </row>
    <row r="261" spans="1:24" customFormat="1" ht="14.4" x14ac:dyDescent="0.3">
      <c r="A261" s="112">
        <v>42</v>
      </c>
      <c r="B261" s="159" t="s">
        <v>196</v>
      </c>
      <c r="C261" s="159" t="s">
        <v>390</v>
      </c>
      <c r="D261" s="109">
        <v>5317</v>
      </c>
      <c r="E261" s="129">
        <v>2011</v>
      </c>
      <c r="F261" s="129"/>
      <c r="G261" s="194">
        <v>291000760</v>
      </c>
      <c r="H261" s="129"/>
      <c r="I261" s="109"/>
      <c r="J261" s="160">
        <v>37007</v>
      </c>
      <c r="K261" s="84">
        <v>40422</v>
      </c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9"/>
    </row>
    <row r="262" spans="1:24" customFormat="1" ht="14.4" x14ac:dyDescent="0.3">
      <c r="A262" s="112">
        <v>42</v>
      </c>
      <c r="B262" s="156" t="s">
        <v>258</v>
      </c>
      <c r="C262" s="156" t="s">
        <v>485</v>
      </c>
      <c r="D262" s="109">
        <v>5317</v>
      </c>
      <c r="E262" s="129">
        <v>2012</v>
      </c>
      <c r="F262" s="129"/>
      <c r="G262" s="129"/>
      <c r="H262" s="129"/>
      <c r="I262" s="109"/>
      <c r="J262" s="110">
        <v>180000</v>
      </c>
      <c r="K262" s="102">
        <v>40787</v>
      </c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89"/>
    </row>
    <row r="263" spans="1:24" customFormat="1" ht="28.2" x14ac:dyDescent="0.3">
      <c r="A263" s="112">
        <v>43</v>
      </c>
      <c r="B263" s="156" t="s">
        <v>196</v>
      </c>
      <c r="C263" s="156" t="s">
        <v>390</v>
      </c>
      <c r="D263" s="109">
        <v>5317</v>
      </c>
      <c r="E263" s="129">
        <v>2012</v>
      </c>
      <c r="F263" s="129" t="s">
        <v>484</v>
      </c>
      <c r="G263" s="129"/>
      <c r="H263" s="129"/>
      <c r="I263" s="109"/>
      <c r="J263" s="110">
        <v>21667</v>
      </c>
      <c r="K263" s="102">
        <v>40787</v>
      </c>
      <c r="L263" s="102"/>
      <c r="M263" s="102">
        <v>40828</v>
      </c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89" t="s">
        <v>483</v>
      </c>
    </row>
    <row r="264" spans="1:24" s="3" customFormat="1" ht="18.600000000000001" customHeight="1" x14ac:dyDescent="0.35">
      <c r="A264" s="138"/>
      <c r="B264" s="139"/>
      <c r="C264" s="139"/>
      <c r="D264" s="116" t="s">
        <v>38</v>
      </c>
      <c r="E264" s="116"/>
      <c r="F264" s="116"/>
      <c r="G264" s="116"/>
      <c r="H264" s="116"/>
      <c r="I264" s="199"/>
      <c r="J264" s="116">
        <f>SUM(J221:J263)</f>
        <v>8642383</v>
      </c>
      <c r="K264" s="115"/>
      <c r="L264" s="117"/>
      <c r="M264" s="117"/>
      <c r="N264" s="117"/>
      <c r="O264" s="115"/>
      <c r="P264" s="115"/>
      <c r="Q264" s="115"/>
      <c r="R264" s="115"/>
      <c r="S264" s="115"/>
      <c r="T264" s="115"/>
      <c r="U264" s="115"/>
      <c r="V264" s="115"/>
      <c r="W264" s="115"/>
      <c r="X264" s="116"/>
    </row>
    <row r="265" spans="1:24" ht="35.4" customHeight="1" x14ac:dyDescent="0.35">
      <c r="A265" s="80"/>
      <c r="B265" s="71" t="s">
        <v>209</v>
      </c>
      <c r="C265" s="80"/>
      <c r="D265" s="112"/>
      <c r="E265" s="112"/>
      <c r="F265" s="112"/>
      <c r="G265" s="112"/>
      <c r="H265" s="112"/>
      <c r="I265" s="208"/>
      <c r="J265" s="147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112"/>
    </row>
    <row r="266" spans="1:24" ht="56.4" x14ac:dyDescent="0.35">
      <c r="A266" s="77" t="s">
        <v>1</v>
      </c>
      <c r="B266" s="77" t="s">
        <v>2</v>
      </c>
      <c r="C266" s="77" t="s">
        <v>3</v>
      </c>
      <c r="D266" s="77" t="s">
        <v>4</v>
      </c>
      <c r="E266" s="77" t="s">
        <v>310</v>
      </c>
      <c r="F266" s="77" t="s">
        <v>345</v>
      </c>
      <c r="G266" s="77" t="s">
        <v>346</v>
      </c>
      <c r="H266" s="77" t="s">
        <v>347</v>
      </c>
      <c r="I266" s="204" t="s">
        <v>348</v>
      </c>
      <c r="J266" s="77" t="s">
        <v>5</v>
      </c>
      <c r="K266" s="77" t="s">
        <v>6</v>
      </c>
      <c r="L266" s="77" t="s">
        <v>349</v>
      </c>
      <c r="M266" s="77" t="s">
        <v>315</v>
      </c>
      <c r="N266" s="77" t="s">
        <v>314</v>
      </c>
      <c r="O266" s="77" t="s">
        <v>316</v>
      </c>
      <c r="P266" s="77" t="s">
        <v>317</v>
      </c>
      <c r="Q266" s="77" t="s">
        <v>318</v>
      </c>
      <c r="R266" s="77" t="s">
        <v>319</v>
      </c>
      <c r="S266" s="77" t="s">
        <v>320</v>
      </c>
      <c r="T266" s="77" t="s">
        <v>321</v>
      </c>
      <c r="U266" s="77" t="s">
        <v>322</v>
      </c>
      <c r="V266" s="77" t="s">
        <v>323</v>
      </c>
      <c r="W266" s="77" t="s">
        <v>350</v>
      </c>
      <c r="X266" s="77" t="s">
        <v>7</v>
      </c>
    </row>
    <row r="267" spans="1:24" ht="28.8" x14ac:dyDescent="0.35">
      <c r="A267" s="112">
        <v>1</v>
      </c>
      <c r="B267" s="91" t="s">
        <v>359</v>
      </c>
      <c r="C267" s="91" t="s">
        <v>210</v>
      </c>
      <c r="D267" s="88" t="s">
        <v>14</v>
      </c>
      <c r="E267" s="88"/>
      <c r="F267" s="88"/>
      <c r="G267" s="88"/>
      <c r="H267" s="88"/>
      <c r="I267" s="195"/>
      <c r="J267" s="101">
        <v>1000000</v>
      </c>
      <c r="K267" s="84">
        <v>40556</v>
      </c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103" t="s">
        <v>339</v>
      </c>
    </row>
    <row r="268" spans="1:24" ht="28.8" x14ac:dyDescent="0.35">
      <c r="A268" s="112">
        <v>2</v>
      </c>
      <c r="B268" s="93" t="s">
        <v>211</v>
      </c>
      <c r="C268" s="93" t="s">
        <v>212</v>
      </c>
      <c r="D268" s="88" t="s">
        <v>14</v>
      </c>
      <c r="E268" s="88"/>
      <c r="F268" s="88"/>
      <c r="G268" s="88"/>
      <c r="H268" s="88"/>
      <c r="I268" s="195"/>
      <c r="J268" s="83">
        <v>512121</v>
      </c>
      <c r="K268" s="84">
        <v>40561</v>
      </c>
      <c r="L268" s="84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9" t="s">
        <v>340</v>
      </c>
    </row>
    <row r="269" spans="1:24" ht="28.8" x14ac:dyDescent="0.35">
      <c r="A269" s="112">
        <v>3</v>
      </c>
      <c r="B269" s="74" t="s">
        <v>28</v>
      </c>
      <c r="C269" s="91" t="s">
        <v>213</v>
      </c>
      <c r="D269" s="88" t="s">
        <v>14</v>
      </c>
      <c r="E269" s="88"/>
      <c r="F269" s="88"/>
      <c r="G269" s="88"/>
      <c r="H269" s="88"/>
      <c r="I269" s="195"/>
      <c r="J269" s="101">
        <v>4000000</v>
      </c>
      <c r="K269" s="84">
        <v>40554</v>
      </c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103" t="s">
        <v>341</v>
      </c>
    </row>
    <row r="270" spans="1:24" ht="42.6" x14ac:dyDescent="0.35">
      <c r="A270" s="112">
        <v>4</v>
      </c>
      <c r="B270" s="148" t="s">
        <v>28</v>
      </c>
      <c r="C270" s="91" t="s">
        <v>214</v>
      </c>
      <c r="D270" s="88" t="s">
        <v>14</v>
      </c>
      <c r="E270" s="88"/>
      <c r="F270" s="88"/>
      <c r="G270" s="88"/>
      <c r="H270" s="88"/>
      <c r="I270" s="195"/>
      <c r="J270" s="101">
        <f>2500000+1500000</f>
        <v>4000000</v>
      </c>
      <c r="K270" s="84">
        <v>40555</v>
      </c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103" t="s">
        <v>342</v>
      </c>
    </row>
    <row r="271" spans="1:24" ht="56.4" x14ac:dyDescent="0.35">
      <c r="A271" s="112">
        <v>5</v>
      </c>
      <c r="B271" s="148" t="s">
        <v>28</v>
      </c>
      <c r="C271" s="91" t="s">
        <v>215</v>
      </c>
      <c r="D271" s="88" t="s">
        <v>14</v>
      </c>
      <c r="E271" s="88"/>
      <c r="F271" s="88"/>
      <c r="G271" s="88"/>
      <c r="H271" s="88"/>
      <c r="I271" s="195"/>
      <c r="J271" s="101">
        <v>350000</v>
      </c>
      <c r="K271" s="84">
        <v>40557</v>
      </c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7" t="s">
        <v>69</v>
      </c>
    </row>
    <row r="272" spans="1:24" ht="28.8" x14ac:dyDescent="0.35">
      <c r="A272" s="112">
        <v>6</v>
      </c>
      <c r="B272" s="148" t="s">
        <v>28</v>
      </c>
      <c r="C272" s="93" t="s">
        <v>216</v>
      </c>
      <c r="D272" s="88" t="s">
        <v>14</v>
      </c>
      <c r="E272" s="88"/>
      <c r="F272" s="88"/>
      <c r="G272" s="88"/>
      <c r="H272" s="88"/>
      <c r="I272" s="195"/>
      <c r="J272" s="83">
        <v>3900000</v>
      </c>
      <c r="K272" s="84">
        <v>40558</v>
      </c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9" t="s">
        <v>343</v>
      </c>
    </row>
    <row r="273" spans="1:24" x14ac:dyDescent="0.35">
      <c r="A273" s="112">
        <v>7</v>
      </c>
      <c r="B273" s="148" t="s">
        <v>28</v>
      </c>
      <c r="C273" s="93" t="s">
        <v>217</v>
      </c>
      <c r="D273" s="88" t="s">
        <v>14</v>
      </c>
      <c r="E273" s="88"/>
      <c r="F273" s="88"/>
      <c r="G273" s="88"/>
      <c r="H273" s="88"/>
      <c r="I273" s="195"/>
      <c r="J273" s="83">
        <v>727314</v>
      </c>
      <c r="K273" s="84">
        <v>40563</v>
      </c>
      <c r="L273" s="84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7" t="s">
        <v>69</v>
      </c>
    </row>
    <row r="274" spans="1:24" x14ac:dyDescent="0.35">
      <c r="A274" s="112">
        <v>8</v>
      </c>
      <c r="B274" s="124" t="s">
        <v>218</v>
      </c>
      <c r="C274" s="93" t="s">
        <v>219</v>
      </c>
      <c r="D274" s="81" t="s">
        <v>14</v>
      </c>
      <c r="E274" s="81"/>
      <c r="F274" s="81"/>
      <c r="G274" s="81"/>
      <c r="H274" s="81"/>
      <c r="I274" s="197"/>
      <c r="J274" s="88">
        <v>32640</v>
      </c>
      <c r="K274" s="85">
        <v>40551</v>
      </c>
      <c r="L274" s="85"/>
      <c r="M274" s="86">
        <v>40750</v>
      </c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9" t="s">
        <v>16</v>
      </c>
    </row>
    <row r="275" spans="1:24" ht="28.8" x14ac:dyDescent="0.35">
      <c r="A275" s="112">
        <v>9</v>
      </c>
      <c r="B275" s="124" t="s">
        <v>218</v>
      </c>
      <c r="C275" s="93" t="s">
        <v>220</v>
      </c>
      <c r="D275" s="81" t="s">
        <v>14</v>
      </c>
      <c r="E275" s="81"/>
      <c r="F275" s="81"/>
      <c r="G275" s="81"/>
      <c r="H275" s="81"/>
      <c r="I275" s="197"/>
      <c r="J275" s="83">
        <v>25215</v>
      </c>
      <c r="K275" s="85">
        <v>40555</v>
      </c>
      <c r="L275" s="85"/>
      <c r="M275" s="86">
        <v>40750</v>
      </c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9" t="s">
        <v>16</v>
      </c>
    </row>
    <row r="276" spans="1:24" ht="28.8" x14ac:dyDescent="0.35">
      <c r="A276" s="112">
        <v>10</v>
      </c>
      <c r="B276" s="124" t="s">
        <v>221</v>
      </c>
      <c r="C276" s="93" t="s">
        <v>222</v>
      </c>
      <c r="D276" s="88" t="s">
        <v>14</v>
      </c>
      <c r="E276" s="88"/>
      <c r="F276" s="88"/>
      <c r="G276" s="88"/>
      <c r="H276" s="88"/>
      <c r="I276" s="195"/>
      <c r="J276" s="83">
        <v>516765</v>
      </c>
      <c r="K276" s="84">
        <v>40562</v>
      </c>
      <c r="L276" s="84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9" t="s">
        <v>344</v>
      </c>
    </row>
    <row r="277" spans="1:24" x14ac:dyDescent="0.35">
      <c r="A277" s="112">
        <v>11</v>
      </c>
      <c r="B277" s="124" t="s">
        <v>360</v>
      </c>
      <c r="C277" s="93" t="s">
        <v>223</v>
      </c>
      <c r="D277" s="88" t="s">
        <v>14</v>
      </c>
      <c r="E277" s="88"/>
      <c r="F277" s="88"/>
      <c r="G277" s="88"/>
      <c r="H277" s="88"/>
      <c r="I277" s="195"/>
      <c r="J277" s="83">
        <f>225200+62800</f>
        <v>288000</v>
      </c>
      <c r="K277" s="84">
        <v>40560</v>
      </c>
      <c r="L277" s="84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7" t="s">
        <v>69</v>
      </c>
    </row>
    <row r="278" spans="1:24" x14ac:dyDescent="0.35">
      <c r="A278" s="112">
        <v>12</v>
      </c>
      <c r="B278" s="124" t="s">
        <v>83</v>
      </c>
      <c r="C278" s="93" t="s">
        <v>84</v>
      </c>
      <c r="D278" s="88" t="s">
        <v>81</v>
      </c>
      <c r="E278" s="161">
        <v>2011</v>
      </c>
      <c r="F278" s="161"/>
      <c r="G278" s="161"/>
      <c r="H278" s="161"/>
      <c r="I278" s="209"/>
      <c r="J278" s="83">
        <v>50244</v>
      </c>
      <c r="K278" s="84">
        <v>40299</v>
      </c>
      <c r="L278" s="84" t="s">
        <v>22</v>
      </c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130" t="s">
        <v>85</v>
      </c>
    </row>
    <row r="279" spans="1:24" x14ac:dyDescent="0.35">
      <c r="A279" s="112">
        <v>13</v>
      </c>
      <c r="B279" s="93" t="s">
        <v>218</v>
      </c>
      <c r="C279" s="93" t="s">
        <v>224</v>
      </c>
      <c r="D279" s="81" t="s">
        <v>81</v>
      </c>
      <c r="E279" s="161">
        <v>2011</v>
      </c>
      <c r="F279" s="161"/>
      <c r="G279" s="161"/>
      <c r="H279" s="161"/>
      <c r="I279" s="209"/>
      <c r="J279" s="88">
        <v>50244</v>
      </c>
      <c r="K279" s="85">
        <v>40299</v>
      </c>
      <c r="L279" s="85"/>
      <c r="M279" s="86">
        <v>40750</v>
      </c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130" t="s">
        <v>85</v>
      </c>
    </row>
    <row r="280" spans="1:24" x14ac:dyDescent="0.35">
      <c r="A280" s="112">
        <v>14</v>
      </c>
      <c r="B280" s="124" t="s">
        <v>218</v>
      </c>
      <c r="C280" s="124" t="s">
        <v>225</v>
      </c>
      <c r="D280" s="162" t="s">
        <v>81</v>
      </c>
      <c r="E280" s="161">
        <v>2011</v>
      </c>
      <c r="F280" s="161"/>
      <c r="G280" s="161"/>
      <c r="H280" s="161"/>
      <c r="I280" s="209"/>
      <c r="J280" s="163">
        <v>56000</v>
      </c>
      <c r="K280" s="85">
        <v>40300</v>
      </c>
      <c r="L280" s="85"/>
      <c r="M280" s="86">
        <v>40750</v>
      </c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130" t="s">
        <v>85</v>
      </c>
    </row>
    <row r="281" spans="1:24" customFormat="1" ht="13.2" customHeight="1" x14ac:dyDescent="0.3">
      <c r="A281" s="112">
        <v>15</v>
      </c>
      <c r="B281" s="98" t="s">
        <v>255</v>
      </c>
      <c r="C281" s="154" t="s">
        <v>256</v>
      </c>
      <c r="D281" s="82">
        <v>5310</v>
      </c>
      <c r="E281" s="82">
        <v>2012</v>
      </c>
      <c r="F281" s="82"/>
      <c r="G281" s="82"/>
      <c r="H281" s="82"/>
      <c r="I281" s="197"/>
      <c r="J281" s="100">
        <v>36000</v>
      </c>
      <c r="K281" s="102">
        <v>40787</v>
      </c>
      <c r="L281" s="102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103"/>
    </row>
    <row r="282" spans="1:24" customFormat="1" ht="14.4" x14ac:dyDescent="0.3">
      <c r="A282" s="112">
        <v>16</v>
      </c>
      <c r="B282" s="98" t="s">
        <v>255</v>
      </c>
      <c r="C282" s="154" t="s">
        <v>257</v>
      </c>
      <c r="D282" s="82">
        <v>5310</v>
      </c>
      <c r="E282" s="82">
        <v>2012</v>
      </c>
      <c r="F282" s="82"/>
      <c r="G282" s="82"/>
      <c r="H282" s="82"/>
      <c r="I282" s="197"/>
      <c r="J282" s="100">
        <v>36000</v>
      </c>
      <c r="K282" s="102">
        <v>40787</v>
      </c>
      <c r="L282" s="102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103"/>
    </row>
    <row r="283" spans="1:24" customFormat="1" ht="14.4" x14ac:dyDescent="0.3">
      <c r="A283" s="112">
        <v>17</v>
      </c>
      <c r="B283" s="155" t="s">
        <v>255</v>
      </c>
      <c r="C283" s="164" t="s">
        <v>281</v>
      </c>
      <c r="D283" s="165" t="s">
        <v>283</v>
      </c>
      <c r="E283" s="82">
        <v>2012</v>
      </c>
      <c r="F283" s="82"/>
      <c r="G283" s="82"/>
      <c r="H283" s="82"/>
      <c r="I283" s="197"/>
      <c r="J283" s="106">
        <v>7488</v>
      </c>
      <c r="K283" s="102">
        <v>40787</v>
      </c>
      <c r="L283" s="102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130"/>
    </row>
    <row r="284" spans="1:24" customFormat="1" ht="14.4" x14ac:dyDescent="0.3">
      <c r="A284" s="112">
        <v>18</v>
      </c>
      <c r="B284" s="153" t="s">
        <v>255</v>
      </c>
      <c r="C284" s="166" t="s">
        <v>282</v>
      </c>
      <c r="D284" s="165" t="s">
        <v>283</v>
      </c>
      <c r="E284" s="82">
        <v>2012</v>
      </c>
      <c r="F284" s="82"/>
      <c r="G284" s="82"/>
      <c r="H284" s="82"/>
      <c r="I284" s="197"/>
      <c r="J284" s="106">
        <v>80000</v>
      </c>
      <c r="K284" s="102">
        <v>40787</v>
      </c>
      <c r="L284" s="102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130"/>
    </row>
    <row r="285" spans="1:24" customFormat="1" ht="14.4" x14ac:dyDescent="0.3">
      <c r="A285" s="112">
        <v>19</v>
      </c>
      <c r="B285" s="131" t="s">
        <v>274</v>
      </c>
      <c r="C285" s="131"/>
      <c r="D285" s="105" t="s">
        <v>279</v>
      </c>
      <c r="E285" s="82">
        <v>2012</v>
      </c>
      <c r="F285" s="82"/>
      <c r="G285" s="82"/>
      <c r="H285" s="82"/>
      <c r="I285" s="197"/>
      <c r="J285" s="100">
        <v>74640</v>
      </c>
      <c r="K285" s="102">
        <v>40787</v>
      </c>
      <c r="L285" s="102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130"/>
    </row>
    <row r="286" spans="1:24" customFormat="1" ht="14.4" x14ac:dyDescent="0.3">
      <c r="A286" s="112">
        <v>20</v>
      </c>
      <c r="B286" s="153" t="s">
        <v>276</v>
      </c>
      <c r="C286" s="153"/>
      <c r="D286" s="105" t="s">
        <v>279</v>
      </c>
      <c r="E286" s="82">
        <v>2012</v>
      </c>
      <c r="F286" s="82"/>
      <c r="G286" s="82"/>
      <c r="H286" s="82"/>
      <c r="I286" s="197"/>
      <c r="J286" s="123">
        <v>49790</v>
      </c>
      <c r="K286" s="102">
        <v>40787</v>
      </c>
      <c r="L286" s="117"/>
      <c r="M286" s="117"/>
      <c r="N286" s="117"/>
      <c r="O286" s="115"/>
      <c r="P286" s="115"/>
      <c r="Q286" s="115"/>
      <c r="R286" s="115"/>
      <c r="S286" s="115"/>
      <c r="T286" s="115"/>
      <c r="U286" s="115"/>
      <c r="V286" s="115"/>
      <c r="W286" s="115"/>
      <c r="X286" s="116"/>
    </row>
    <row r="287" spans="1:24" customFormat="1" ht="14.4" x14ac:dyDescent="0.3">
      <c r="A287" s="112">
        <v>21</v>
      </c>
      <c r="B287" s="156" t="s">
        <v>288</v>
      </c>
      <c r="C287" s="154" t="s">
        <v>388</v>
      </c>
      <c r="D287" s="109">
        <v>5311</v>
      </c>
      <c r="E287" s="82">
        <v>2012</v>
      </c>
      <c r="F287" s="82"/>
      <c r="G287" s="82"/>
      <c r="H287" s="82"/>
      <c r="I287" s="197"/>
      <c r="J287" s="110">
        <v>180500</v>
      </c>
      <c r="K287" s="102">
        <v>40787</v>
      </c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9"/>
    </row>
    <row r="288" spans="1:24" s="3" customFormat="1" ht="20.399999999999999" customHeight="1" x14ac:dyDescent="0.35">
      <c r="A288" s="113"/>
      <c r="B288" s="139"/>
      <c r="C288" s="114"/>
      <c r="D288" s="115" t="s">
        <v>38</v>
      </c>
      <c r="E288" s="115"/>
      <c r="F288" s="115"/>
      <c r="G288" s="115"/>
      <c r="H288" s="115"/>
      <c r="I288" s="205"/>
      <c r="J288" s="115">
        <f>SUM(J267:J287)</f>
        <v>15972961</v>
      </c>
      <c r="K288" s="115"/>
      <c r="L288" s="117"/>
      <c r="M288" s="117"/>
      <c r="N288" s="117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</row>
    <row r="289" spans="1:24" x14ac:dyDescent="0.35">
      <c r="A289" s="76"/>
      <c r="B289" s="167" t="s">
        <v>226</v>
      </c>
      <c r="C289" s="76"/>
      <c r="D289" s="78"/>
      <c r="E289" s="78"/>
      <c r="F289" s="78"/>
      <c r="G289" s="78"/>
      <c r="H289" s="78"/>
      <c r="I289" s="210"/>
      <c r="J289" s="168"/>
      <c r="K289" s="169"/>
      <c r="L289" s="169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8"/>
    </row>
    <row r="290" spans="1:24" ht="19.2" customHeight="1" x14ac:dyDescent="0.35">
      <c r="A290" s="170"/>
      <c r="B290" s="167"/>
      <c r="C290" s="171"/>
      <c r="D290" s="167" t="s">
        <v>227</v>
      </c>
      <c r="E290" s="167"/>
      <c r="F290" s="167"/>
      <c r="G290" s="167"/>
      <c r="H290" s="167"/>
      <c r="I290" s="211"/>
      <c r="J290" s="172">
        <f>SUM(J25+J114+J170+J218+J264+J288)</f>
        <v>72925335.5</v>
      </c>
      <c r="K290" s="76"/>
      <c r="L290" s="173"/>
      <c r="M290" s="173"/>
      <c r="N290" s="173"/>
      <c r="O290" s="76"/>
      <c r="P290" s="76"/>
      <c r="Q290" s="76"/>
      <c r="R290" s="76"/>
      <c r="S290" s="76"/>
      <c r="T290" s="76"/>
      <c r="U290" s="76"/>
      <c r="V290" s="76"/>
      <c r="W290" s="76"/>
      <c r="X290" s="76"/>
    </row>
    <row r="291" spans="1:24" x14ac:dyDescent="0.35">
      <c r="A291" s="5"/>
      <c r="B291" s="4"/>
      <c r="J291" s="6"/>
    </row>
    <row r="292" spans="1:24" x14ac:dyDescent="0.35">
      <c r="D292" s="2"/>
      <c r="E292" s="2"/>
      <c r="F292" s="2"/>
      <c r="G292" s="2"/>
      <c r="H292" s="2"/>
      <c r="I292" s="213"/>
      <c r="J292" s="7"/>
    </row>
    <row r="293" spans="1:24" x14ac:dyDescent="0.35">
      <c r="J293" s="7"/>
    </row>
    <row r="294" spans="1:24" x14ac:dyDescent="0.35">
      <c r="J294" s="6"/>
    </row>
    <row r="295" spans="1:24" x14ac:dyDescent="0.35">
      <c r="J295" s="7"/>
    </row>
    <row r="296" spans="1:24" x14ac:dyDescent="0.35">
      <c r="J296" s="7"/>
    </row>
    <row r="297" spans="1:24" x14ac:dyDescent="0.35">
      <c r="J297" s="7"/>
    </row>
    <row r="298" spans="1:24" x14ac:dyDescent="0.35">
      <c r="J298" s="7"/>
    </row>
    <row r="299" spans="1:24" x14ac:dyDescent="0.35">
      <c r="E299" s="61"/>
      <c r="F299" s="61"/>
      <c r="G299" s="61"/>
      <c r="H299" s="61"/>
      <c r="I299" s="214"/>
      <c r="J299" s="8"/>
    </row>
  </sheetData>
  <protectedRanges>
    <protectedRange password="CD99" sqref="D171:X171" name="Range1_5"/>
    <protectedRange password="CD99" sqref="D219:X219" name="Range1_3_5"/>
    <protectedRange password="CD99" sqref="X265 D265:I265" name="Range1_3_7"/>
    <protectedRange password="CD99" sqref="D1:I1 K1:X1" name="Range1"/>
    <protectedRange password="CD99" sqref="J63:J65 M56:W56 J47:J51 J36 J29 K69:L70 J68:J69 J54:J61 K36:K37 J41:J44 K42:L45 K38:L38 J71:L71 K29:L30 K40:K41 J33:L34 K46 D114:X115 D26:X26 K47:L67 J39:L39 L88 K89:L97" name="Range1_3"/>
    <protectedRange password="CD99" sqref="D178:I195 X65 X28 X117:X118 X139 D240:I240 J8:J9 X234 J6 K275:L278 J13 X178:X195 X4:X9 D11:D14 X62 K28:L28 K35:L35 D28:I30 X54 X39:X41 M185:W188 K4:L9 E133:I143 M182:W182 D173:I176 J139:L139 X11:X14 K11:L14 X267:X280 X173:X176 M178:W180 D267:I277 D133:D134 D137:D143 X46 D4:D9 D117:I132 D278:D280 D25:X25 L36:L37 L40:L41 L46 D74:D75 D83 D86 D236:I236 D221:I234 D33:I71 X67:X68 D88:I97 X34:X37" name="Range1_2"/>
    <protectedRange password="CD99" sqref="M174:W174 M181:N181 K68:L68 P193:W193 J176 K173:L176 M176:W177 P181:W181 J190:J195 M224:W225 K240:L240 J224:J225 M190:W192 K221:L234 J181 K236:L236 J174 K178:L195 M194:W195 M193:N193" name="Range1_5_2"/>
    <protectedRange password="CD99" sqref="J236 J230:J234 J240 J221:J223 D264:X264 J226 J228" name="Range1_3_14"/>
    <protectedRange password="CD99" sqref="K267:L274 J267 J273 M270:W273 M267:W268 D288:X288 K279:L280" name="Range1_3_15"/>
    <protectedRange password="CD99" sqref="J184 M184:W184 M189:N189" name="Range1_5_2_1"/>
    <protectedRange password="CD99" sqref="J7 J14 J278 J11:J12" name="Range1_2_2"/>
    <protectedRange password="CD99" sqref="J45:J46 J88:J97" name="Range1_3_1"/>
    <protectedRange password="CD99" sqref="J227 J229" name="Range1_3_14_1"/>
    <protectedRange password="CD99" sqref="J269 J274 J279" name="Range1_3_15_1"/>
    <protectedRange password="CD99" sqref="X131 X133 X127:X128 X137:X138 X123:X125 X140:X143" name="Range1_2_1"/>
    <protectedRange password="CD99" sqref="X42:X43 X47 X52" name="Range1_2_5"/>
    <protectedRange password="CD99" sqref="Q36:W36 M68:W68 M29:W29 M42:W45 M63:W65 M32:W34 M39:W39 M71:W71 O69:W69 Q41:W41 M47:W51 M54:W55 M88:W97 W108:W109 M57:W61 P35:P37 P40:P41 P46:W46" name="Range1_3_3"/>
    <protectedRange password="CD99" sqref="X29 X33 X70:X71 X63:X64 X55:X61 X88:X97" name="Range1_2_7"/>
    <protectedRange password="CD99" sqref="M229:W229" name="Range1_2_8"/>
    <protectedRange password="CD99" sqref="M221:W223 M226:W228 M230:W236 M240:W240" name="Range1_3_14_4"/>
    <protectedRange password="CD99" sqref="X224:X225" name="Range1_2_9"/>
    <protectedRange password="CD99" sqref="X221:X223 X226:X233 X240 X235:X236" name="Range1_2_10"/>
    <protectedRange password="CD99" sqref="X132 X121" name="Range1_2_1_1"/>
    <protectedRange password="CD99" sqref="X122" name="Range1_2_1_3"/>
    <protectedRange password="CD99" sqref="X126 X119:X120 X129:X130 X134" name="Range1_2_1_5"/>
    <protectedRange password="CD99" sqref="D3:I3 D10 E4:I14" name="Range1_2_3"/>
    <protectedRange password="CD99" sqref="J3 J10" name="Range1_2_2_1"/>
    <protectedRange password="CD99" sqref="X3 X10" name="Range1_2_4"/>
    <protectedRange password="CD99" sqref="D32:I32" name="Range1_2_15"/>
    <protectedRange password="CD99" sqref="J32" name="Range1_2_2_6"/>
    <protectedRange password="CD99" sqref="X32" name="Range1_2_16"/>
    <protectedRange password="CD99" sqref="D135:D136" name="Range1_2_18"/>
    <protectedRange password="CD99" sqref="J135:J136" name="Range1_2_2_8"/>
    <protectedRange password="CD99" sqref="X135:X136" name="Range1_2_19"/>
    <protectedRange password="CD99" sqref="D177:I177" name="Range1_2_20"/>
    <protectedRange password="CD99" sqref="J177" name="Range1_2_2_9"/>
    <protectedRange password="CD99" sqref="X177" name="Range1_2_21"/>
    <protectedRange password="CD99" sqref="D235:I235" name="Range1_2_22"/>
    <protectedRange password="CD99" sqref="J235" name="Range1_2_2_10"/>
    <protectedRange password="CD99" sqref="D31:I31 X31" name="Range1_2_23"/>
    <protectedRange password="CD99" sqref="J31:W31" name="Range1_3_15_2"/>
    <protectedRange password="CD99" sqref="X145 L145" name="Range1_2_6"/>
    <protectedRange password="CD99" sqref="D145 D144:I144 E145:I169" name="Range1_2_3_1"/>
    <protectedRange password="CD99" sqref="J144" name="Range1_2_2_1_1"/>
    <protectedRange password="CD99" sqref="X144" name="Range1_2_4_1"/>
    <protectedRange password="CD99" sqref="J73 X72:X73 K72:L73 K75:K76" name="Range1_2_11"/>
    <protectedRange password="CD99" sqref="D72:I72 E73:E87 D73 F73:I73" name="Range1_2_3_2"/>
    <protectedRange password="CD99" sqref="X197:X199 X201:X202 K197:L197 J198:J199 L201:L202 L198:L199 K209" name="Range1_2_12"/>
    <protectedRange password="CD99" sqref="J197 J201:J202" name="Range1_2_2_2"/>
    <protectedRange password="CD99" sqref="D197:D202" name="Range1_2_3_3"/>
    <protectedRange password="CD99" sqref="J200" name="Range1_2_2_1_2"/>
    <protectedRange password="CD99" sqref="X200" name="Range1_2_4_2"/>
    <protectedRange password="CD99" sqref="X76 J76 L76" name="Range1_2_13"/>
    <protectedRange password="CD99" sqref="D76 F76:I76" name="Range1_2_3_4"/>
    <protectedRange password="CD99" sqref="K146:L146 X146 K157" name="Range1_2_14"/>
    <protectedRange password="CD99" sqref="J146" name="Range1_2_2_3"/>
    <protectedRange password="CD99" sqref="D146" name="Range1_2_3_5"/>
    <protectedRange password="CD99" sqref="J78:X80" name="Range1_2_17"/>
    <protectedRange password="CD99" sqref="D78:D80 F78:I80" name="Range1_2_3_6"/>
    <protectedRange password="CD99" sqref="J81:X81" name="Range1_3_4"/>
    <protectedRange password="CD99" sqref="D81:D82 F81:I82" name="Range1_2_3_7"/>
    <protectedRange password="CD99" sqref="X84 L84 K84:K88" name="Range1_2_24"/>
    <protectedRange password="CD99" sqref="D84 F84:I84" name="Range1_2_3_8"/>
    <protectedRange password="CD99" sqref="J203 L203" name="Range1_3_8"/>
    <protectedRange password="CD99" sqref="M203:W203" name="Range1_3_3_1"/>
    <protectedRange password="CD99" sqref="X203" name="Range1_2_7_1"/>
    <protectedRange password="CD99" sqref="D203" name="Range1_2_3_9"/>
    <protectedRange password="CD99" sqref="L85" name="Range1_3_9"/>
    <protectedRange password="CD99" sqref="D85 F85:I85" name="Range1_2_3_10"/>
    <protectedRange password="CD99" sqref="D77 F77:I77" name="Range1_2_3_11"/>
    <protectedRange password="CD99" sqref="X77" name="Range1_2_23_1"/>
    <protectedRange password="CD99" sqref="J77 L77:W77" name="Range1_3_15_2_1"/>
    <protectedRange password="CD99" sqref="J16 L16" name="Range1_3_10"/>
    <protectedRange password="CD99" sqref="M15:W16" name="Range1_3_3_2"/>
    <protectedRange password="CD99" sqref="X16" name="Range1_2_7_2"/>
    <protectedRange password="CD99" sqref="D15:I15 E16:I24 D16" name="Range1_2_3_12"/>
    <protectedRange password="CD99" sqref="J15" name="Range1_2_2_6_1"/>
    <protectedRange password="CD99" sqref="X15" name="Range1_2_16_1"/>
    <protectedRange password="CD99" sqref="J281 L281 K281:K287" name="Range1_3_11"/>
    <protectedRange password="CD99" sqref="X281:X282 L282" name="Range1_2_25"/>
    <protectedRange password="CD99" sqref="M281:W281" name="Range1_3_3_3"/>
    <protectedRange password="CD99" sqref="D281:I281 E278:I280 D282 E282:I287" name="Range1_2_3_13"/>
    <protectedRange password="CD99" sqref="J238 K238:L239" name="Range1_3_12"/>
    <protectedRange password="CD99" sqref="M238:W238" name="Range1_3_3_4"/>
    <protectedRange password="CD99" sqref="X238" name="Range1_2_7_3"/>
    <protectedRange password="CD99" sqref="D238:D239" name="Range1_2_3_14"/>
    <protectedRange password="CD99" sqref="J18 L17:L18" name="Range1_3_13"/>
    <protectedRange password="CD99" sqref="X18" name="Range1_2_26"/>
    <protectedRange password="CD99" sqref="M18:W18" name="Range1_3_3_5"/>
    <protectedRange password="CD99" sqref="D17:D18" name="Range1_2_3_15"/>
    <protectedRange password="CD99" sqref="L204:L205 J205" name="Range1_3_16"/>
    <protectedRange password="CD99" sqref="X204:X205" name="Range1_2_5_1"/>
    <protectedRange password="CD99" sqref="M205:W205" name="Range1_3_3_6"/>
    <protectedRange password="CD99" sqref="D204:D205" name="Range1_2_3_16"/>
    <protectedRange password="CD99" sqref="J149 L149" name="Range1_3_17"/>
    <protectedRange password="CD99" sqref="X149" name="Range1_2_5_2"/>
    <protectedRange password="CD99" sqref="M149:W149" name="Range1_3_3_7"/>
    <protectedRange password="CD99" sqref="D149" name="Range1_2_3_17"/>
    <protectedRange password="CD99" sqref="J148 L148" name="Range1_3_18"/>
    <protectedRange password="CD99" sqref="X148" name="Range1_2_5_3"/>
    <protectedRange password="CD99" sqref="M148:W148" name="Range1_3_3_8"/>
    <protectedRange password="CD99" sqref="D148" name="Range1_2_3_18"/>
    <protectedRange password="CD99" sqref="J237:L237" name="Range1_3_19"/>
    <protectedRange password="CD99" sqref="D237:I237 E238:I239 E241:I263" name="Range1_2_27"/>
    <protectedRange password="CD99" sqref="M237:W237" name="Range1_3_3_9"/>
    <protectedRange password="CD99" sqref="X237" name="Range1_2_7_4"/>
    <protectedRange password="CD99" sqref="J75 L75" name="Range1_3_20"/>
    <protectedRange password="CD99" sqref="F75:I75" name="Range1_2_28"/>
    <protectedRange password="CD99" sqref="M75:W75" name="Range1_3_3_10"/>
    <protectedRange password="CD99" sqref="X75" name="Range1_2_7_5"/>
    <protectedRange password="CD99" sqref="J74:L74 K77" name="Range1_3_21"/>
    <protectedRange password="CD99" sqref="X74 F74:I74" name="Range1_2_29"/>
    <protectedRange password="CD99" sqref="M74:W74" name="Range1_3_3_11"/>
    <protectedRange password="CD99" sqref="K83:L83" name="Range1_3_22"/>
    <protectedRange password="CD99" sqref="F83:I83" name="Range1_2_30"/>
    <protectedRange password="CD99" sqref="L86" name="Range1_3_23"/>
    <protectedRange password="CD99" sqref="X86 F86:I86" name="Range1_2_31"/>
    <protectedRange password="CD99" sqref="J241:J244" name="Range1_3_24"/>
    <protectedRange password="CD99" sqref="X241:X244 D241:D244" name="Range1_2_32"/>
    <protectedRange password="CD99" sqref="K241:L243 L244 K244:K250" name="Range1_5_2_2"/>
    <protectedRange password="CD99" sqref="M241:W241 M242:V244 W242:W250" name="Range1_3_3_12"/>
    <protectedRange password="CD99" sqref="J283:J284 L284" name="Range1_3_25"/>
    <protectedRange password="CD99" sqref="X283 D283:D284" name="Range1_2_33"/>
    <protectedRange password="CD99" sqref="L283" name="Range1_5_2_3"/>
    <protectedRange password="CD99" sqref="M283:W283 O284:W284" name="Range1_3_3_13"/>
    <protectedRange password="CD99" sqref="J87 L87" name="Range1_3_26"/>
    <protectedRange password="CD99" sqref="D87 F87:I87" name="Range1_2_34"/>
    <protectedRange password="CD99" sqref="X87" name="Range1_2_7_6"/>
    <protectedRange password="CD99" sqref="J285 L285" name="Range1_3_27"/>
    <protectedRange password="CD99" sqref="D285" name="Range1_2_35"/>
    <protectedRange password="CD99" sqref="M285:W285" name="Range1_3_3_14"/>
    <protectedRange password="CD99" sqref="X285" name="Range1_2_7_7"/>
    <protectedRange password="CD99" sqref="J19 L19" name="Range1_3_28"/>
    <protectedRange password="CD99" sqref="D19" name="Range1_2_36"/>
    <protectedRange password="CD99" sqref="M19:W19" name="Range1_3_3_15"/>
    <protectedRange password="CD99" sqref="X19" name="Range1_2_7_8"/>
    <protectedRange password="CD99" sqref="J286 L286:X286" name="Range1_3_29"/>
    <protectedRange password="CD99" sqref="D286" name="Range1_2_37"/>
    <protectedRange password="CD99" sqref="J150 L150:X150" name="Range1_3_30"/>
    <protectedRange password="CD99" sqref="D150" name="Range1_2_38"/>
    <protectedRange password="CD99" sqref="J196:X196" name="Range1_3_31"/>
    <protectedRange password="CD99" sqref="D196:I196 E197:I217" name="Range1_2_39"/>
    <protectedRange password="CD99" sqref="J147 L147:X147" name="Range1_3_32"/>
    <protectedRange password="CD99" sqref="D147" name="Range1_2_40"/>
    <protectedRange password="CD99" sqref="J151 L151:X151" name="Range1_3_33"/>
    <protectedRange password="CD99" sqref="D151" name="Range1_2_41"/>
    <protectedRange password="CD99" sqref="J152" name="Range1_3_34"/>
    <protectedRange password="CD99" sqref="D152" name="Range1_2_42"/>
    <protectedRange password="CD99" sqref="J252" name="Range1_3_35"/>
    <protectedRange password="CD99" sqref="D252" name="Range1_2_43"/>
    <protectedRange password="CD99" sqref="J208" name="Range1_3_36"/>
    <protectedRange password="CD99" sqref="X208 D208" name="Range1_2_44"/>
    <protectedRange password="CD99" sqref="J156" name="Range1_3_37"/>
    <protectedRange password="CD99" sqref="D156" name="Range1_2_45"/>
    <protectedRange password="CD99" sqref="X156" name="Range1_2_1_5_1"/>
    <protectedRange password="CD99" sqref="J159" name="Range1_3_38"/>
    <protectedRange password="CD99" sqref="D159" name="Range1_2_46"/>
    <protectedRange password="CD99" sqref="X159" name="Range1_2_1_5_2"/>
    <protectedRange password="CD99" sqref="J160" name="Range1_3_39"/>
    <protectedRange password="CD99" sqref="D160" name="Range1_2_47"/>
    <protectedRange password="CD99" sqref="X160" name="Range1_2_1_1_1"/>
    <protectedRange password="CD99" sqref="J287" name="Range1_3_40"/>
    <protectedRange password="CD99" sqref="D287" name="Range1_2_48"/>
    <protectedRange password="CD99" sqref="X287" name="Range1_2_1_3_1"/>
    <protectedRange password="CD99" sqref="J253" name="Range1_3_41"/>
    <protectedRange password="CD99" sqref="D253" name="Range1_2_49"/>
    <protectedRange password="CD99" sqref="J261 J257:J259" name="Range1_3_42"/>
    <protectedRange password="CD99" sqref="D261 D257:D259" name="Range1_2_50"/>
    <protectedRange password="CD99" sqref="X261 X258:X259" name="Range1_2_1_4"/>
    <protectedRange password="CD99" sqref="J161" name="Range1_3_43"/>
    <protectedRange password="CD99" sqref="D161" name="Range1_2_51"/>
    <protectedRange password="CD99" sqref="X161" name="Range1_2_1_6"/>
    <protectedRange password="CD99" sqref="J158" name="Range1_3_44"/>
    <protectedRange password="CD99" sqref="D158" name="Range1_2_52"/>
    <protectedRange password="CD99" sqref="X158" name="Range1_2_1_5_3"/>
    <protectedRange password="CD99" sqref="J98:J99" name="Range1_3_45"/>
    <protectedRange password="CD99" sqref="D98:I99" name="Range1_2_53"/>
    <protectedRange password="CD99" sqref="X98:X99" name="Range1_2_1_7"/>
    <protectedRange password="CD99" sqref="J153" name="Range1_3_47"/>
    <protectedRange password="CD99" sqref="D153" name="Range1_2_55"/>
    <protectedRange password="CD99" sqref="X153" name="Range1_2_1_5_4"/>
    <protectedRange password="CD99" sqref="J155" name="Range1_3_48"/>
    <protectedRange password="CD99" sqref="D155" name="Range1_2_56"/>
    <protectedRange password="CD99" sqref="X155" name="Range1_2_1_5_5"/>
    <protectedRange password="CD99" sqref="J154" name="Range1_3_49"/>
    <protectedRange password="CD99" sqref="D154" name="Range1_2_57"/>
    <protectedRange password="CD99" sqref="X154" name="Range1_2_1_9"/>
    <protectedRange password="CD99" sqref="J207" name="Range1_3_50"/>
    <protectedRange password="CD99" sqref="D207" name="Range1_2_58"/>
    <protectedRange password="CD99" sqref="X207" name="Range1_2_1_1_2"/>
    <protectedRange password="CD99" sqref="J245:J251" name="Range1_3_51"/>
    <protectedRange password="CD99" sqref="D245:D251" name="Range1_2_59"/>
    <protectedRange password="CD99" sqref="X245:X254 X256:X257" name="Range1_2_1_10"/>
    <protectedRange password="CD99" sqref="J20" name="Range1_3_52"/>
    <protectedRange password="CD99" sqref="D20" name="Range1_2_60"/>
    <protectedRange password="CD99" sqref="X20" name="Range1_2_1_5_6"/>
    <protectedRange password="CD99" sqref="J254" name="Range1_3_53"/>
    <protectedRange password="CD99" sqref="D254" name="Range1_2_61"/>
    <protectedRange password="CD99" sqref="J101:J103" name="Range1_3_54"/>
    <protectedRange password="CD99" sqref="D101:I103" name="Range1_2_62"/>
    <protectedRange password="CD99" sqref="J255" name="Range1_3_55"/>
    <protectedRange password="CD99" sqref="D255" name="Range1_2_63"/>
    <protectedRange password="CD99" sqref="X255" name="Range1_2_1_11"/>
    <protectedRange password="CD99" sqref="J206" name="Range1_3_56"/>
    <protectedRange password="CD99" sqref="D206" name="Range1_2_64"/>
    <protectedRange password="CD99" sqref="X206" name="Range1_2_1_12"/>
    <protectedRange password="CD99" sqref="J157" name="Range1_3_57"/>
    <protectedRange password="CD99" sqref="X157 L157 D157" name="Range1_2_65"/>
    <protectedRange password="CD99" sqref="J256" name="Range1_3_58"/>
    <protectedRange password="CD99" sqref="D256" name="Range1_2_66"/>
    <protectedRange password="CD99" sqref="J104:J113" name="Range1_3_60"/>
    <protectedRange password="CD99" sqref="D110:F113 H110:I113 G111:G113 D104:I109" name="Range1_2_68"/>
    <protectedRange password="CD99" sqref="J100" name="Range1_3_61"/>
    <protectedRange password="CD99" sqref="D100:I100" name="Range1_2_69"/>
    <protectedRange password="CD99" sqref="L21:X21" name="Range1_5_1"/>
    <protectedRange password="CD99" sqref="J21" name="Range1_3_62"/>
    <protectedRange password="CD99" sqref="D21" name="Range1_2_70"/>
    <protectedRange password="CD99" sqref="J209" name="Range1_3_63"/>
    <protectedRange password="CD99" sqref="D209" name="Range1_2_71"/>
    <protectedRange password="CD99" sqref="J22" name="Range1_3_64"/>
    <protectedRange password="CD99" sqref="X22 D22" name="Range1_2_72"/>
    <protectedRange password="CD99" sqref="L22" name="Range1_5_2_4"/>
    <protectedRange password="CD99" sqref="J23" name="Range1_3_65"/>
    <protectedRange password="CD99" sqref="X23 D23" name="Range1_2_73"/>
    <protectedRange password="CD99" sqref="L23" name="Range1_5_2_5"/>
    <protectedRange password="CD99" sqref="J162" name="Range1_3_67"/>
    <protectedRange password="CD99" sqref="X162 D162" name="Range1_2_75"/>
    <protectedRange password="CD99" sqref="L162" name="Range1_5_2_7"/>
    <protectedRange password="CD99" sqref="J166" name="Range1_3_68"/>
    <protectedRange password="CD99" sqref="X166 D166" name="Range1_2_76"/>
    <protectedRange password="CD99" sqref="L166" name="Range1_5_2_8"/>
    <protectedRange password="CD99" sqref="J167" name="Range1_3_69"/>
    <protectedRange password="CD99" sqref="X167 D167" name="Range1_2_77"/>
    <protectedRange password="CD99" sqref="L167" name="Range1_5_2_9"/>
    <protectedRange password="CD99" sqref="J168" name="Range1_3_70"/>
    <protectedRange password="CD99" sqref="X168 D168" name="Range1_2_78"/>
    <protectedRange password="CD99" sqref="L168" name="Range1_5_2_10"/>
    <protectedRange password="CD99" sqref="J169" name="Range1_3_71"/>
    <protectedRange password="CD99" sqref="X169 D169" name="Range1_2_79"/>
    <protectedRange password="CD99" sqref="K169:L169 K208" name="Range1_5_2_11"/>
    <protectedRange password="CD99" sqref="J163:J165" name="Range1_3_72"/>
    <protectedRange password="CD99" sqref="X163:X165 D163:D165" name="Range1_2_80"/>
    <protectedRange password="CD99" sqref="L163:L165" name="Range1_5_2_12"/>
    <protectedRange password="CD99" sqref="J210" name="Range1_3_73"/>
    <protectedRange password="CD99" sqref="X210 D210" name="Range1_2_81"/>
    <protectedRange password="CD99" sqref="L210" name="Range1_5_2_13"/>
    <protectedRange password="CD99" sqref="J260" name="Range1_3_74"/>
    <protectedRange password="CD99" sqref="D260 X260" name="Range1_2_82"/>
    <protectedRange password="CD99" sqref="K260:L260" name="Range1_5_2_14"/>
    <protectedRange password="CD99" sqref="J24" name="Range1_3_75"/>
    <protectedRange password="CD99" sqref="X24 D24" name="Range1_2_83"/>
    <protectedRange password="CD99" sqref="L24" name="Range1_5_2_15"/>
    <protectedRange password="CD99" sqref="J211:J217" name="Range1_3_78"/>
    <protectedRange password="CD99" sqref="X211:X217 D211:D217" name="Range1_2_86"/>
    <protectedRange password="CD99" sqref="L211:L217" name="Range1_5_2_18"/>
    <protectedRange password="CD99" sqref="J262" name="Range1_3_79"/>
    <protectedRange password="CD99" sqref="X262 D262" name="Range1_2_87"/>
    <protectedRange password="CD99" sqref="K262:L262" name="Range1_5_2_19"/>
    <protectedRange password="CD99" sqref="J263" name="Range1_3_80"/>
    <protectedRange password="CD99" sqref="X263 D263" name="Range1_2_88"/>
    <protectedRange password="CD99" sqref="K263:L263" name="Range1_5_2_20"/>
  </protectedRanges>
  <hyperlinks>
    <hyperlink ref="C144" r:id="rId1" display="http://apps.coloradodot.info/transit/agencies/index.cfm?fuseaction=EditCapitalEquipmentRequest&amp;AgencyID=425&amp;RequestID=1618&amp;CalendarYear=2012&amp;CapitalInventoryTypeID=1"/>
    <hyperlink ref="C145" r:id="rId2" display="http://apps.coloradodot.info/transit/agencies/index.cfm?fuseaction=EditCapitalEquipmentRequest&amp;AgencyID=425&amp;RequestID=1643&amp;CalendarYear=2012&amp;CapitalInventoryTypeID=1"/>
    <hyperlink ref="C72" r:id="rId3" display="http://apps.coloradodot.info/transit/agencies/index.cfm?fuseaction=EditCapitalEquipmentRequest&amp;AgencyID=2&amp;RequestID=1586&amp;CalendarYear=2012&amp;CapitalInventoryTypeID=1"/>
    <hyperlink ref="C73" r:id="rId4" display="http://apps.coloradodot.info/transit/agencies/index.cfm?fuseaction=EditCapitalEquipmentRequest&amp;AgencyID=2&amp;RequestID=1587&amp;CalendarYear=2012&amp;CapitalInventoryTypeID=1"/>
    <hyperlink ref="C197" r:id="rId5" display="http://apps.coloradodot.info/transit/agencies/index.cfm?fuseaction=EditCapitalEquipmentRequest&amp;AgencyID=71&amp;RequestID=1539&amp;CalendarYear=2012&amp;CapitalInventoryTypeID=1"/>
    <hyperlink ref="C198" r:id="rId6" display="http://apps.coloradodot.info/transit/agencies/index.cfm?fuseaction=EditCapitalEquipmentRequest&amp;AgencyID=71&amp;RequestID=1540&amp;CalendarYear=2012&amp;CapitalInventoryTypeID=1"/>
    <hyperlink ref="C199" r:id="rId7" display="http://apps.coloradodot.info/transit/agencies/index.cfm?fuseaction=EditCapitalEquipmentRequest&amp;AgencyID=71&amp;RequestID=1541&amp;CalendarYear=2012&amp;CapitalInventoryTypeID=1"/>
    <hyperlink ref="C76" r:id="rId8" display="http://apps.coloradodot.info/transit/agencies/index.cfm?fuseaction=EditCapitalEquipmentRequest&amp;AgencyID=1347&amp;RequestID=1534&amp;CalendarYear=2012&amp;CapitalInventoryTypeID=1"/>
    <hyperlink ref="C146" r:id="rId9" display="http://apps.coloradodot.info/transit/agencies/index.cfm?fuseaction=EditCapitalEquipmentRequest&amp;AgencyID=425&amp;RequestID=1623&amp;CalendarYear=2012&amp;CapitalInventoryTypeID=1"/>
    <hyperlink ref="C78" r:id="rId10" display="http://apps.coloradodot.info/transit/agencies/index.cfm?fuseaction=EditCapitalEquipmentRequest&amp;AgencyID=67&amp;RequestID=1596&amp;CalendarYear=2012&amp;CapitalInventoryTypeID=1"/>
    <hyperlink ref="C79" r:id="rId11" display="http://apps.coloradodot.info/transit/agencies/index.cfm?fuseaction=EditCapitalEquipmentRequest&amp;AgencyID=67&amp;RequestID=1595&amp;CalendarYear=2012&amp;CapitalInventoryTypeID=1"/>
    <hyperlink ref="C80" r:id="rId12" display="http://apps.coloradodot.info/transit/agencies/index.cfm?fuseaction=EditCapitalEquipmentRequest&amp;AgencyID=67&amp;RequestID=1592&amp;CalendarYear=2012&amp;CapitalInventoryTypeID=1"/>
    <hyperlink ref="C81" r:id="rId13" display="http://apps.coloradodot.info/transit/agencies/index.cfm?fuseaction=EditCapitalEquipmentRequest&amp;AgencyID=1349&amp;RequestID=1611&amp;CalendarYear=2012&amp;CapitalInventoryTypeID=1"/>
    <hyperlink ref="C82" r:id="rId14" display="http://apps.coloradodot.info/transit/agencies/index.cfm?fuseaction=EditCapitalEquipmentRequest&amp;AgencyID=1349&amp;RequestID=1614&amp;CalendarYear=2012&amp;CapitalInventoryTypeID=1"/>
    <hyperlink ref="C84" r:id="rId15" display="http://apps.coloradodot.info/transit/agencies/index.cfm?fuseaction=EditCapitalEquipmentRequest&amp;AgencyID=36&amp;RequestID=1501&amp;CalendarYear=2012&amp;CapitalInventoryTypeID=1"/>
    <hyperlink ref="C203" r:id="rId16" display="http://apps.coloradodot.info/transit/agencies/index.cfm?fuseaction=EditCapitalEquipmentRequest&amp;AgencyID=74&amp;RequestID=1519&amp;CalendarYear=2012&amp;CapitalInventoryTypeID=1"/>
    <hyperlink ref="C85" r:id="rId17" display="http://apps.coloradodot.info/transit/agencies/index.cfm?fuseaction=EditCapitalEquipmentRequest&amp;AgencyID=57&amp;RequestID=1598&amp;CalendarYear=2012&amp;CapitalInventoryTypeID=1"/>
    <hyperlink ref="C77" r:id="rId18" display="http://apps.coloradodot.info/transit/agencies/index.cfm?fuseaction=EditCapitalEquipmentRequest&amp;AgencyID=1347&amp;RequestID=1532&amp;CalendarYear=2012&amp;CapitalInventoryTypeID=1"/>
    <hyperlink ref="C15" r:id="rId19" display="http://apps.coloradodot.info/transit/agencies/index.cfm?fuseaction=EditCapitalEquipmentRequest&amp;AgencyID=13&amp;RequestID=1499&amp;CalendarYear=2012&amp;CapitalInventoryTypeID=1"/>
    <hyperlink ref="C16" r:id="rId20" display="http://apps.coloradodot.info/transit/agencies/index.cfm?fuseaction=EditCapitalEquipmentRequest&amp;AgencyID=13&amp;RequestID=1612&amp;CalendarYear=2012&amp;CapitalInventoryTypeID=1"/>
    <hyperlink ref="C281" r:id="rId21" display="http://apps.coloradodot.info/transit/agencies/index.cfm?fuseaction=EditCapitalEquipmentRequest&amp;AgencyID=66&amp;RequestID=1526&amp;CalendarYear=2012&amp;CapitalInventoryTypeID=1"/>
    <hyperlink ref="C282" r:id="rId22" display="http://apps.coloradodot.info/transit/agencies/index.cfm?fuseaction=EditCapitalEquipmentRequest&amp;AgencyID=66&amp;RequestID=1527&amp;CalendarYear=2012&amp;CapitalInventoryTypeID=1"/>
    <hyperlink ref="C238" r:id="rId23" display="http://apps.coloradodot.info/transit/agencies/index.cfm?fuseaction=EditCapitalEquipmentRequest&amp;AgencyID=30&amp;RequestID=1439&amp;CalendarYear=2012&amp;CapitalInventoryTypeID=1"/>
    <hyperlink ref="C239" r:id="rId24" display="http://apps.coloradodot.info/transit/agencies/index.cfm?fuseaction=EditCapitalEquipmentRequest&amp;AgencyID=30&amp;RequestID=1440&amp;CalendarYear=2012&amp;CapitalInventoryTypeID=1"/>
    <hyperlink ref="C17" r:id="rId25" display="http://apps.coloradodot.info/transit/agencies/index.cfm?fuseaction=EditCapitalEquipmentRequest&amp;AgencyID=32&amp;RequestID=1399&amp;CalendarYear=2012&amp;CapitalInventoryTypeID=1"/>
    <hyperlink ref="C18" r:id="rId26" display="http://apps.coloradodot.info/transit/agencies/index.cfm?fuseaction=EditCapitalEquipmentRequest&amp;AgencyID=32&amp;RequestID=1400&amp;CalendarYear=2012&amp;CapitalInventoryTypeID=1"/>
    <hyperlink ref="C204" r:id="rId27" display="http://apps.coloradodot.info/transit/agencies/index.cfm?fuseaction=EditCapitalEquipmentRequest&amp;AgencyID=74&amp;RequestID=1520&amp;CalendarYear=2012&amp;CapitalInventoryTypeID=1"/>
    <hyperlink ref="C205" r:id="rId28" display="http://apps.coloradodot.info/transit/agencies/index.cfm?fuseaction=EditCapitalEquipmentRequest&amp;AgencyID=74&amp;RequestID=1521&amp;CalendarYear=2012&amp;CapitalInventoryTypeID=1"/>
    <hyperlink ref="C149" r:id="rId29" display="http://apps.coloradodot.info/transit/agencies/index.cfm?fuseaction=EditCapitalEquipmentRequest&amp;AgencyID=61&amp;RequestID=1660&amp;CalendarYear=2012&amp;CapitalInventoryTypeID=1"/>
    <hyperlink ref="C148" r:id="rId30" display="http://apps.coloradodot.info/transit/agencies/index.cfm?fuseaction=EditCapitalEquipmentRequest&amp;AgencyID=42&amp;RequestID=1525&amp;CalendarYear=2012&amp;CapitalInventoryTypeID=1"/>
    <hyperlink ref="C237" r:id="rId31" display="http://apps.coloradodot.info/transit/agencies/index.cfm?fuseaction=EditCapitalEquipmentRequest&amp;AgencyID=245&amp;RequestID=1650&amp;CalendarYear=2012&amp;CapitalInventoryTypeID=1"/>
    <hyperlink ref="C75" r:id="rId32" display="http://apps.coloradodot.info/transit/agencies/index.cfm?fuseaction=EditCapitalEquipmentRequest&amp;AgencyID=427&amp;RequestID=1651&amp;CalendarYear=2012&amp;CapitalInventoryTypeID=1"/>
    <hyperlink ref="C74" r:id="rId33" display="http://apps.coloradodot.info/transit/agencies/index.cfm?fuseaction=EditCapitalEquipmentRequest&amp;AgencyID=2&amp;RequestID=1588&amp;CalendarYear=2012&amp;CapitalInventoryTypeID=1"/>
    <hyperlink ref="C83" r:id="rId34" display="http://apps.coloradodot.info/transit/agencies/index.cfm?fuseaction=EditCapitalEquipmentRequest&amp;AgencyID=1349&amp;RequestID=1613&amp;CalendarYear=2012&amp;CapitalInventoryTypeID=1"/>
    <hyperlink ref="C86" r:id="rId35" display="http://apps.coloradodot.info/transit/agencies/index.cfm?fuseaction=EditCapitalEquipmentRequest&amp;AgencyID=57&amp;RequestID=1602&amp;CalendarYear=2012&amp;CapitalInventoryTypeID=1"/>
    <hyperlink ref="C284" r:id="rId36" display="http://apps.coloradodot.info/transit/agencies/index.cfm?fuseaction=EditCapitalEquipmentRequest&amp;AgencyID=66&amp;RequestID=1529&amp;CalendarYear=2012&amp;CapitalInventoryTypeID=3"/>
    <hyperlink ref="C283" r:id="rId37" display="http://apps.coloradodot.info/transit/agencies/index.cfm?fuseaction=EditCapitalEquipmentRequest&amp;AgencyID=67&amp;RequestID=1597&amp;CalendarYear=2012&amp;CapitalInventoryTypeID=3"/>
  </hyperlinks>
  <printOptions verticalCentered="1"/>
  <pageMargins left="0" right="0" top="0.75" bottom="0.5" header="0.3" footer="0.3"/>
  <pageSetup paperSize="3" orientation="portrait" r:id="rId38"/>
  <headerFooter>
    <oddHeader xml:space="preserve">&amp;C&amp;"-,Bold"&amp;14DIVISION  OF  TRANSIT  AND  RAIL
Grants Master List
As of December 1, 2011  </oddHeader>
    <oddFooter>&amp;R&amp;P of &amp;N</oddFooter>
  </headerFooter>
  <legacy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7"/>
  <sheetViews>
    <sheetView workbookViewId="0">
      <selection sqref="A1:XFD1048576"/>
    </sheetView>
  </sheetViews>
  <sheetFormatPr defaultRowHeight="14.4" x14ac:dyDescent="0.3"/>
  <cols>
    <col min="1" max="1" width="5.6640625" bestFit="1" customWidth="1"/>
    <col min="2" max="2" width="38.6640625" bestFit="1" customWidth="1"/>
    <col min="3" max="3" width="43.88671875" bestFit="1" customWidth="1"/>
    <col min="4" max="5" width="16.33203125" customWidth="1"/>
    <col min="6" max="6" width="12.88671875" bestFit="1" customWidth="1"/>
    <col min="7" max="7" width="16.5546875" customWidth="1"/>
    <col min="8" max="8" width="18.109375" customWidth="1"/>
    <col min="9" max="9" width="12.6640625" customWidth="1"/>
    <col min="10" max="10" width="13" customWidth="1"/>
    <col min="11" max="11" width="10.6640625" customWidth="1"/>
    <col min="12" max="12" width="16.6640625" customWidth="1"/>
    <col min="13" max="13" width="12.88671875" customWidth="1"/>
    <col min="14" max="14" width="15.109375" customWidth="1"/>
    <col min="15" max="15" width="15.44140625" customWidth="1"/>
    <col min="16" max="16" width="61.44140625" customWidth="1"/>
  </cols>
  <sheetData>
    <row r="1" spans="1:16" x14ac:dyDescent="0.3">
      <c r="A1" s="9"/>
      <c r="B1" s="9"/>
      <c r="C1" s="10"/>
      <c r="D1" s="11"/>
      <c r="E1" s="11"/>
      <c r="F1" s="11"/>
      <c r="G1" s="11"/>
      <c r="H1" s="12"/>
      <c r="I1" s="11"/>
      <c r="J1" s="11"/>
      <c r="K1" s="11"/>
      <c r="L1" s="236"/>
      <c r="M1" s="236"/>
      <c r="N1" s="13"/>
      <c r="O1" s="13"/>
      <c r="P1" s="14"/>
    </row>
    <row r="2" spans="1:16" x14ac:dyDescent="0.3">
      <c r="A2" s="15"/>
      <c r="B2" s="15"/>
      <c r="C2" s="15"/>
      <c r="D2" s="15"/>
      <c r="E2" s="15"/>
      <c r="F2" s="15"/>
      <c r="G2" s="16"/>
      <c r="H2" s="16"/>
      <c r="I2" s="15"/>
      <c r="J2" s="15"/>
      <c r="K2" s="15"/>
      <c r="L2" s="15"/>
      <c r="M2" s="15"/>
      <c r="N2" s="15"/>
      <c r="O2" s="15"/>
      <c r="P2" s="15"/>
    </row>
    <row r="3" spans="1:16" x14ac:dyDescent="0.3">
      <c r="A3" s="17"/>
      <c r="B3" s="62"/>
      <c r="C3" s="64"/>
      <c r="D3" s="58"/>
      <c r="E3" s="58"/>
      <c r="F3" s="68"/>
      <c r="G3" s="20"/>
      <c r="H3" s="20"/>
      <c r="I3" s="21"/>
      <c r="J3" s="22"/>
      <c r="K3" s="22"/>
      <c r="L3" s="23"/>
      <c r="M3" s="23"/>
      <c r="N3" s="23"/>
      <c r="O3" s="23"/>
      <c r="P3" s="24"/>
    </row>
    <row r="4" spans="1:16" x14ac:dyDescent="0.3">
      <c r="A4" s="17"/>
      <c r="B4" s="62"/>
      <c r="C4" s="64"/>
      <c r="D4" s="58"/>
      <c r="E4" s="58"/>
      <c r="F4" s="68"/>
      <c r="G4" s="20"/>
      <c r="H4" s="20"/>
      <c r="I4" s="26"/>
      <c r="J4" s="22"/>
      <c r="K4" s="22"/>
      <c r="L4" s="23"/>
      <c r="M4" s="23"/>
      <c r="N4" s="23"/>
      <c r="O4" s="23"/>
      <c r="P4" s="27"/>
    </row>
    <row r="5" spans="1:16" x14ac:dyDescent="0.3">
      <c r="A5" s="17"/>
      <c r="B5" s="62"/>
      <c r="C5" s="64"/>
      <c r="D5" s="58"/>
      <c r="E5" s="58"/>
      <c r="F5" s="68"/>
      <c r="G5" s="20"/>
      <c r="H5" s="20"/>
      <c r="I5" s="26"/>
      <c r="J5" s="22"/>
      <c r="K5" s="22"/>
      <c r="L5" s="23"/>
      <c r="M5" s="23"/>
      <c r="N5" s="23"/>
      <c r="O5" s="23"/>
      <c r="P5" s="27"/>
    </row>
    <row r="6" spans="1:16" x14ac:dyDescent="0.3">
      <c r="A6" s="17"/>
      <c r="B6" s="62"/>
      <c r="C6" s="64"/>
      <c r="D6" s="58"/>
      <c r="E6" s="58"/>
      <c r="F6" s="68"/>
      <c r="G6" s="20"/>
      <c r="H6" s="20"/>
      <c r="I6" s="26"/>
      <c r="J6" s="22"/>
      <c r="K6" s="22"/>
      <c r="L6" s="23"/>
      <c r="M6" s="23"/>
      <c r="N6" s="23"/>
      <c r="O6" s="23"/>
      <c r="P6" s="27"/>
    </row>
    <row r="7" spans="1:16" x14ac:dyDescent="0.3">
      <c r="A7" s="17"/>
      <c r="B7" s="62"/>
      <c r="C7" s="64"/>
      <c r="D7" s="58"/>
      <c r="E7" s="58"/>
      <c r="F7" s="68"/>
      <c r="G7" s="20"/>
      <c r="H7" s="20"/>
      <c r="I7" s="25"/>
      <c r="J7" s="22"/>
      <c r="K7" s="22"/>
      <c r="L7" s="28"/>
      <c r="M7" s="23"/>
      <c r="N7" s="23"/>
      <c r="O7" s="23"/>
      <c r="P7" s="24"/>
    </row>
    <row r="8" spans="1:16" x14ac:dyDescent="0.3">
      <c r="A8" s="17"/>
      <c r="B8" s="62"/>
      <c r="C8" s="64"/>
      <c r="D8" s="58"/>
      <c r="E8" s="58"/>
      <c r="F8" s="68"/>
      <c r="G8" s="20"/>
      <c r="H8" s="29"/>
      <c r="I8" s="26"/>
      <c r="J8" s="22"/>
      <c r="K8" s="22"/>
      <c r="L8" s="30"/>
      <c r="M8" s="30"/>
      <c r="N8" s="30"/>
      <c r="O8" s="30"/>
      <c r="P8" s="24"/>
    </row>
    <row r="9" spans="1:16" x14ac:dyDescent="0.3">
      <c r="A9" s="17"/>
      <c r="B9" s="62"/>
      <c r="C9" s="64"/>
      <c r="D9" s="58"/>
      <c r="E9" s="58"/>
      <c r="F9" s="68"/>
      <c r="G9" s="20"/>
      <c r="H9" s="20"/>
      <c r="I9" s="25"/>
      <c r="J9" s="22"/>
      <c r="K9" s="22"/>
      <c r="L9" s="23"/>
      <c r="M9" s="23"/>
      <c r="N9" s="23"/>
      <c r="O9" s="23"/>
      <c r="P9" s="27"/>
    </row>
    <row r="10" spans="1:16" x14ac:dyDescent="0.3">
      <c r="A10" s="17"/>
      <c r="B10" s="69"/>
      <c r="C10" s="187"/>
      <c r="D10" s="58"/>
      <c r="E10" s="58"/>
      <c r="F10" s="175"/>
      <c r="G10" s="20"/>
      <c r="H10" s="20"/>
      <c r="I10" s="25"/>
      <c r="J10" s="22"/>
      <c r="K10" s="22"/>
      <c r="L10" s="28"/>
      <c r="M10" s="23"/>
      <c r="N10" s="23"/>
      <c r="O10" s="23"/>
      <c r="P10" s="24"/>
    </row>
    <row r="11" spans="1:16" x14ac:dyDescent="0.3">
      <c r="A11" s="17"/>
      <c r="B11" s="69"/>
      <c r="C11" s="187"/>
      <c r="D11" s="58"/>
      <c r="E11" s="58"/>
      <c r="F11" s="175"/>
      <c r="G11" s="20"/>
      <c r="H11" s="20"/>
      <c r="I11" s="26"/>
      <c r="J11" s="22"/>
      <c r="K11" s="22"/>
      <c r="L11" s="23"/>
      <c r="M11" s="23"/>
      <c r="N11" s="23"/>
      <c r="O11" s="23"/>
      <c r="P11" s="27"/>
    </row>
    <row r="12" spans="1:16" x14ac:dyDescent="0.3">
      <c r="A12" s="17"/>
      <c r="B12" s="69"/>
      <c r="C12" s="187"/>
      <c r="D12" s="58"/>
      <c r="E12" s="58"/>
      <c r="F12" s="175"/>
      <c r="G12" s="20"/>
      <c r="H12" s="20"/>
      <c r="I12" s="25"/>
      <c r="J12" s="22"/>
      <c r="K12" s="22"/>
      <c r="L12" s="23"/>
      <c r="M12" s="23"/>
      <c r="N12" s="23"/>
      <c r="O12" s="23"/>
      <c r="P12" s="27"/>
    </row>
    <row r="13" spans="1:16" x14ac:dyDescent="0.3">
      <c r="A13" s="17"/>
      <c r="B13" s="62"/>
      <c r="C13" s="64"/>
      <c r="D13" s="58"/>
      <c r="E13" s="58"/>
      <c r="F13" s="68"/>
      <c r="G13" s="20"/>
      <c r="H13" s="20"/>
      <c r="I13" s="33"/>
      <c r="J13" s="33"/>
      <c r="K13" s="33"/>
      <c r="L13" s="28"/>
      <c r="M13" s="23"/>
      <c r="N13" s="23"/>
      <c r="O13" s="23"/>
      <c r="P13" s="34"/>
    </row>
    <row r="14" spans="1:16" x14ac:dyDescent="0.3">
      <c r="A14" s="17"/>
      <c r="B14" s="62"/>
      <c r="C14" s="64"/>
      <c r="D14" s="58"/>
      <c r="E14" s="58"/>
      <c r="F14" s="68"/>
      <c r="G14" s="20"/>
      <c r="H14" s="20"/>
      <c r="I14" s="33"/>
      <c r="J14" s="33"/>
      <c r="K14" s="33"/>
      <c r="L14" s="28"/>
      <c r="M14" s="23"/>
      <c r="N14" s="23"/>
      <c r="O14" s="23"/>
      <c r="P14" s="34"/>
    </row>
    <row r="15" spans="1:16" x14ac:dyDescent="0.3">
      <c r="A15" s="17"/>
      <c r="B15" s="62"/>
      <c r="C15" s="64"/>
      <c r="D15" s="58"/>
      <c r="E15" s="58"/>
      <c r="F15" s="68"/>
      <c r="G15" s="20"/>
      <c r="H15" s="36"/>
      <c r="I15" s="35"/>
      <c r="J15" s="35"/>
      <c r="K15" s="37"/>
      <c r="L15" s="37"/>
      <c r="M15" s="37"/>
      <c r="N15" s="38"/>
      <c r="O15" s="38"/>
      <c r="P15" s="39"/>
    </row>
    <row r="16" spans="1:16" x14ac:dyDescent="0.3">
      <c r="A16" s="17"/>
      <c r="B16" s="62"/>
      <c r="C16" s="64"/>
      <c r="D16" s="58"/>
      <c r="E16" s="58"/>
      <c r="F16" s="68"/>
      <c r="G16" s="20"/>
      <c r="H16" s="36"/>
      <c r="I16" s="35"/>
      <c r="J16" s="35"/>
      <c r="K16" s="37"/>
      <c r="L16" s="37"/>
      <c r="M16" s="37"/>
      <c r="N16" s="38"/>
      <c r="O16" s="38"/>
      <c r="P16" s="39"/>
    </row>
    <row r="17" spans="1:16" x14ac:dyDescent="0.3">
      <c r="A17" s="17"/>
      <c r="B17" s="62"/>
      <c r="C17" s="64"/>
      <c r="D17" s="58"/>
      <c r="E17" s="58"/>
      <c r="F17" s="68"/>
      <c r="G17" s="20"/>
      <c r="H17" s="36"/>
      <c r="I17" s="35"/>
      <c r="J17" s="35"/>
      <c r="K17" s="37"/>
      <c r="L17" s="37"/>
      <c r="M17" s="37"/>
      <c r="N17" s="38"/>
      <c r="O17" s="38"/>
      <c r="P17" s="39"/>
    </row>
    <row r="18" spans="1:16" x14ac:dyDescent="0.3">
      <c r="A18" s="17"/>
      <c r="B18" s="62"/>
      <c r="C18" s="64"/>
      <c r="D18" s="58"/>
      <c r="E18" s="58"/>
      <c r="F18" s="68"/>
      <c r="G18" s="20"/>
      <c r="H18" s="40"/>
      <c r="I18" s="14"/>
      <c r="J18" s="14"/>
      <c r="K18" s="14"/>
      <c r="L18" s="14"/>
      <c r="M18" s="14"/>
      <c r="N18" s="14"/>
      <c r="O18" s="14"/>
      <c r="P18" s="18"/>
    </row>
    <row r="19" spans="1:16" x14ac:dyDescent="0.3">
      <c r="A19" s="17"/>
      <c r="B19" s="62"/>
      <c r="C19" s="64"/>
      <c r="D19" s="58"/>
      <c r="E19" s="58"/>
      <c r="F19" s="175"/>
      <c r="G19" s="20"/>
      <c r="H19" s="16"/>
      <c r="I19" s="15"/>
      <c r="J19" s="15"/>
      <c r="K19" s="15"/>
      <c r="L19" s="15"/>
      <c r="M19" s="15"/>
      <c r="N19" s="15"/>
      <c r="O19" s="15"/>
      <c r="P19" s="15"/>
    </row>
    <row r="20" spans="1:16" x14ac:dyDescent="0.3">
      <c r="A20" s="17"/>
      <c r="B20" s="62"/>
      <c r="C20" s="64"/>
      <c r="D20" s="58"/>
      <c r="E20" s="58"/>
      <c r="F20" s="68"/>
      <c r="G20" s="20"/>
      <c r="H20" s="43"/>
      <c r="I20" s="31"/>
      <c r="J20" s="44"/>
      <c r="K20" s="44"/>
      <c r="L20" s="45"/>
      <c r="M20" s="22"/>
      <c r="N20" s="22"/>
      <c r="O20" s="22"/>
      <c r="P20" s="34"/>
    </row>
    <row r="21" spans="1:16" x14ac:dyDescent="0.3">
      <c r="A21" s="17"/>
      <c r="B21" s="62"/>
      <c r="C21" s="64"/>
      <c r="D21" s="58"/>
      <c r="E21" s="58"/>
      <c r="F21" s="68"/>
      <c r="G21" s="20"/>
      <c r="H21" s="46"/>
      <c r="I21" s="42"/>
      <c r="J21" s="44"/>
      <c r="K21" s="44"/>
      <c r="L21" s="47"/>
      <c r="M21" s="33"/>
      <c r="N21" s="33"/>
      <c r="O21" s="33"/>
      <c r="P21" s="48"/>
    </row>
    <row r="22" spans="1:16" x14ac:dyDescent="0.3">
      <c r="A22" s="17"/>
      <c r="B22" s="62"/>
      <c r="C22" s="64"/>
      <c r="D22" s="58"/>
      <c r="E22" s="58"/>
      <c r="F22" s="68"/>
      <c r="G22" s="20"/>
      <c r="H22" s="43"/>
      <c r="I22" s="31"/>
      <c r="J22" s="44"/>
      <c r="K22" s="44"/>
      <c r="L22" s="22"/>
      <c r="M22" s="22"/>
      <c r="N22" s="22"/>
      <c r="O22" s="22"/>
      <c r="P22" s="34"/>
    </row>
    <row r="23" spans="1:16" x14ac:dyDescent="0.3">
      <c r="A23" s="17"/>
      <c r="B23" s="62"/>
      <c r="C23" s="64"/>
      <c r="D23" s="58"/>
      <c r="E23" s="58"/>
      <c r="F23" s="68"/>
      <c r="G23" s="20"/>
      <c r="H23" s="43"/>
      <c r="I23" s="42"/>
      <c r="J23" s="44"/>
      <c r="K23" s="44"/>
      <c r="L23" s="45"/>
      <c r="M23" s="22"/>
      <c r="N23" s="22"/>
      <c r="O23" s="22"/>
      <c r="P23" s="34"/>
    </row>
    <row r="24" spans="1:16" x14ac:dyDescent="0.3">
      <c r="A24" s="17"/>
      <c r="B24" s="62"/>
      <c r="C24" s="64"/>
      <c r="D24" s="58"/>
      <c r="E24" s="58"/>
      <c r="F24" s="68"/>
      <c r="G24" s="20"/>
      <c r="H24" s="32"/>
      <c r="I24" s="42"/>
      <c r="J24" s="44"/>
      <c r="K24" s="44"/>
      <c r="L24" s="47"/>
      <c r="M24" s="33"/>
      <c r="N24" s="33"/>
      <c r="O24" s="33"/>
      <c r="P24" s="48"/>
    </row>
    <row r="25" spans="1:16" x14ac:dyDescent="0.3">
      <c r="A25" s="17"/>
      <c r="B25" s="62"/>
      <c r="C25" s="64"/>
      <c r="D25" s="58"/>
      <c r="E25" s="58"/>
      <c r="F25" s="68"/>
      <c r="G25" s="20"/>
      <c r="H25" s="19"/>
      <c r="I25" s="42"/>
      <c r="J25" s="44"/>
      <c r="K25" s="44"/>
      <c r="L25" s="47"/>
      <c r="M25" s="33"/>
      <c r="N25" s="33"/>
      <c r="O25" s="33"/>
      <c r="P25" s="48"/>
    </row>
    <row r="26" spans="1:16" ht="13.2" customHeight="1" x14ac:dyDescent="0.3">
      <c r="A26" s="17"/>
      <c r="B26" s="62"/>
      <c r="C26" s="64"/>
      <c r="D26" s="58"/>
      <c r="E26" s="58"/>
      <c r="F26" s="68"/>
      <c r="G26" s="20"/>
      <c r="H26" s="32"/>
      <c r="I26" s="49"/>
      <c r="J26" s="44"/>
      <c r="K26" s="44"/>
      <c r="L26" s="47"/>
      <c r="M26" s="33"/>
      <c r="N26" s="33"/>
      <c r="O26" s="33"/>
      <c r="P26" s="48"/>
    </row>
    <row r="27" spans="1:16" x14ac:dyDescent="0.3">
      <c r="A27" s="17"/>
      <c r="B27" s="62"/>
      <c r="C27" s="64"/>
      <c r="D27" s="58"/>
      <c r="E27" s="58"/>
      <c r="F27" s="68"/>
      <c r="G27" s="20"/>
      <c r="H27" s="43"/>
      <c r="I27" s="31"/>
      <c r="J27" s="44"/>
      <c r="K27" s="44"/>
      <c r="L27" s="45"/>
      <c r="M27" s="22"/>
      <c r="N27" s="22"/>
      <c r="O27" s="22"/>
      <c r="P27" s="48"/>
    </row>
    <row r="28" spans="1:16" x14ac:dyDescent="0.3">
      <c r="A28" s="17"/>
      <c r="B28" s="62"/>
      <c r="C28" s="64"/>
      <c r="D28" s="58"/>
      <c r="E28" s="58"/>
      <c r="F28" s="68"/>
      <c r="G28" s="20"/>
      <c r="H28" s="43"/>
      <c r="I28" s="31"/>
      <c r="J28" s="44"/>
      <c r="K28" s="44"/>
      <c r="L28" s="45"/>
      <c r="M28" s="22"/>
      <c r="N28" s="22"/>
      <c r="O28" s="22"/>
      <c r="P28" s="48"/>
    </row>
    <row r="29" spans="1:16" x14ac:dyDescent="0.3">
      <c r="A29" s="17"/>
      <c r="B29" s="62"/>
      <c r="C29" s="64"/>
      <c r="D29" s="58"/>
      <c r="E29" s="58"/>
      <c r="F29" s="68"/>
      <c r="G29" s="20"/>
      <c r="H29" s="43"/>
      <c r="I29" s="31"/>
      <c r="J29" s="44"/>
      <c r="K29" s="44"/>
      <c r="L29" s="45"/>
      <c r="M29" s="22"/>
      <c r="N29" s="22"/>
      <c r="O29" s="22"/>
      <c r="P29" s="48"/>
    </row>
    <row r="30" spans="1:16" x14ac:dyDescent="0.3">
      <c r="A30" s="17"/>
      <c r="B30" s="62"/>
      <c r="C30" s="64"/>
      <c r="D30" s="58"/>
      <c r="E30" s="58"/>
      <c r="F30" s="68"/>
      <c r="G30" s="20"/>
      <c r="H30" s="43"/>
      <c r="I30" s="31"/>
      <c r="J30" s="44"/>
      <c r="K30" s="44"/>
      <c r="L30" s="45"/>
      <c r="M30" s="22"/>
      <c r="N30" s="22"/>
      <c r="O30" s="22"/>
      <c r="P30" s="48"/>
    </row>
    <row r="31" spans="1:16" x14ac:dyDescent="0.3">
      <c r="A31" s="17"/>
      <c r="B31" s="62"/>
      <c r="C31" s="64"/>
      <c r="D31" s="58"/>
      <c r="E31" s="58"/>
      <c r="F31" s="68"/>
      <c r="G31" s="20"/>
      <c r="H31" s="43"/>
      <c r="I31" s="31"/>
      <c r="J31" s="44"/>
      <c r="K31" s="44"/>
      <c r="L31" s="45"/>
      <c r="M31" s="22"/>
      <c r="N31" s="22"/>
      <c r="O31" s="22"/>
      <c r="P31" s="48"/>
    </row>
    <row r="32" spans="1:16" x14ac:dyDescent="0.3">
      <c r="A32" s="17"/>
      <c r="B32" s="62"/>
      <c r="C32" s="64"/>
      <c r="D32" s="58"/>
      <c r="E32" s="58"/>
      <c r="F32" s="68"/>
      <c r="G32" s="20"/>
      <c r="H32" s="43"/>
      <c r="I32" s="31"/>
      <c r="J32" s="44"/>
      <c r="K32" s="44"/>
      <c r="L32" s="45"/>
      <c r="M32" s="22"/>
      <c r="N32" s="22"/>
      <c r="O32" s="22"/>
      <c r="P32" s="48"/>
    </row>
    <row r="33" spans="1:16" x14ac:dyDescent="0.3">
      <c r="A33" s="17"/>
      <c r="B33" s="62"/>
      <c r="C33" s="64"/>
      <c r="D33" s="58"/>
      <c r="E33" s="58"/>
      <c r="F33" s="68"/>
      <c r="G33" s="20"/>
      <c r="H33" s="43"/>
      <c r="I33" s="31"/>
      <c r="J33" s="44"/>
      <c r="K33" s="44"/>
      <c r="L33" s="45"/>
      <c r="M33" s="22"/>
      <c r="N33" s="22"/>
      <c r="O33" s="22"/>
      <c r="P33" s="48"/>
    </row>
    <row r="34" spans="1:16" x14ac:dyDescent="0.3">
      <c r="A34" s="17"/>
      <c r="B34" s="62"/>
      <c r="C34" s="64"/>
      <c r="D34" s="58"/>
      <c r="E34" s="58"/>
      <c r="F34" s="68"/>
      <c r="G34" s="20"/>
      <c r="H34" s="43"/>
      <c r="I34" s="31"/>
      <c r="J34" s="44"/>
      <c r="K34" s="44"/>
      <c r="L34" s="45"/>
      <c r="M34" s="22"/>
      <c r="N34" s="22"/>
      <c r="O34" s="22"/>
      <c r="P34" s="48"/>
    </row>
    <row r="35" spans="1:16" x14ac:dyDescent="0.3">
      <c r="A35" s="17"/>
      <c r="B35" s="62"/>
      <c r="C35" s="64"/>
      <c r="D35" s="58"/>
      <c r="E35" s="58"/>
      <c r="F35" s="68"/>
      <c r="G35" s="20"/>
      <c r="H35" s="43"/>
      <c r="I35" s="31"/>
      <c r="J35" s="44"/>
      <c r="K35" s="44"/>
      <c r="L35" s="45"/>
      <c r="M35" s="22"/>
      <c r="N35" s="22"/>
      <c r="O35" s="22"/>
      <c r="P35" s="48"/>
    </row>
    <row r="36" spans="1:16" x14ac:dyDescent="0.3">
      <c r="A36" s="17"/>
      <c r="B36" s="67"/>
      <c r="C36" s="188"/>
      <c r="D36" s="50"/>
      <c r="E36" s="50"/>
      <c r="F36" s="175"/>
      <c r="G36" s="20"/>
      <c r="H36" s="32"/>
      <c r="I36" s="49"/>
      <c r="J36" s="22"/>
      <c r="K36" s="22"/>
      <c r="L36" s="33"/>
      <c r="M36" s="33"/>
      <c r="N36" s="33"/>
      <c r="O36" s="33"/>
      <c r="P36" s="51"/>
    </row>
    <row r="37" spans="1:16" x14ac:dyDescent="0.3">
      <c r="A37" s="17"/>
      <c r="B37" s="67"/>
      <c r="C37" s="188"/>
      <c r="D37" s="50"/>
      <c r="E37" s="50"/>
      <c r="F37" s="175"/>
      <c r="G37" s="20"/>
      <c r="H37" s="20"/>
      <c r="I37" s="19"/>
      <c r="J37" s="21"/>
      <c r="K37" s="21"/>
      <c r="L37" s="21"/>
      <c r="M37" s="21"/>
      <c r="N37" s="21"/>
      <c r="O37" s="21"/>
      <c r="P37" s="51"/>
    </row>
    <row r="38" spans="1:16" x14ac:dyDescent="0.3">
      <c r="A38" s="17"/>
      <c r="B38" s="67"/>
      <c r="C38" s="188"/>
      <c r="D38" s="50"/>
      <c r="E38" s="50"/>
      <c r="F38" s="175"/>
      <c r="G38" s="20"/>
      <c r="H38" s="43"/>
      <c r="I38" s="31"/>
      <c r="J38" s="44"/>
      <c r="K38" s="44"/>
      <c r="L38" s="22"/>
      <c r="M38" s="22"/>
      <c r="N38" s="22"/>
      <c r="O38" s="22"/>
      <c r="P38" s="51"/>
    </row>
    <row r="39" spans="1:16" x14ac:dyDescent="0.3">
      <c r="A39" s="17"/>
      <c r="B39" s="67"/>
      <c r="C39" s="188"/>
      <c r="D39" s="50"/>
      <c r="E39" s="50"/>
      <c r="F39" s="175"/>
      <c r="G39" s="20"/>
      <c r="H39" s="32"/>
      <c r="I39" s="49"/>
      <c r="J39" s="22"/>
      <c r="K39" s="22"/>
      <c r="L39" s="33"/>
      <c r="M39" s="33"/>
      <c r="N39" s="33"/>
      <c r="O39" s="33"/>
      <c r="P39" s="51"/>
    </row>
    <row r="40" spans="1:16" x14ac:dyDescent="0.3">
      <c r="A40" s="17"/>
      <c r="B40" s="67"/>
      <c r="C40" s="188"/>
      <c r="D40" s="50"/>
      <c r="E40" s="50"/>
      <c r="F40" s="175"/>
      <c r="G40" s="20"/>
      <c r="H40" s="43"/>
      <c r="I40" s="31"/>
      <c r="J40" s="44"/>
      <c r="K40" s="44"/>
      <c r="L40" s="22"/>
      <c r="M40" s="22"/>
      <c r="N40" s="22"/>
      <c r="O40" s="22"/>
      <c r="P40" s="51"/>
    </row>
    <row r="41" spans="1:16" x14ac:dyDescent="0.3">
      <c r="A41" s="17"/>
      <c r="B41" s="67"/>
      <c r="C41" s="188"/>
      <c r="D41" s="50"/>
      <c r="E41" s="50"/>
      <c r="F41" s="175"/>
      <c r="G41" s="20"/>
      <c r="H41" s="43"/>
      <c r="I41" s="31"/>
      <c r="J41" s="44"/>
      <c r="K41" s="44"/>
      <c r="L41" s="22"/>
      <c r="M41" s="22"/>
      <c r="N41" s="22"/>
      <c r="O41" s="22"/>
      <c r="P41" s="51"/>
    </row>
    <row r="42" spans="1:16" x14ac:dyDescent="0.3">
      <c r="A42" s="17"/>
      <c r="B42" s="176"/>
      <c r="C42" s="177"/>
      <c r="D42" s="70"/>
      <c r="E42" s="70"/>
      <c r="F42" s="175"/>
      <c r="G42" s="20"/>
      <c r="H42" s="43"/>
      <c r="I42" s="31"/>
      <c r="J42" s="44"/>
      <c r="K42" s="44"/>
      <c r="L42" s="22"/>
      <c r="M42" s="22"/>
      <c r="N42" s="22"/>
      <c r="O42" s="22"/>
      <c r="P42" s="51"/>
    </row>
    <row r="43" spans="1:16" x14ac:dyDescent="0.3">
      <c r="A43" s="17"/>
      <c r="B43" s="178"/>
      <c r="C43" s="179"/>
      <c r="D43" s="70"/>
      <c r="E43" s="70"/>
      <c r="F43" s="175"/>
      <c r="G43" s="20"/>
      <c r="H43" s="43"/>
      <c r="I43" s="31"/>
      <c r="J43" s="44"/>
      <c r="K43" s="44"/>
      <c r="L43" s="22"/>
      <c r="M43" s="22"/>
      <c r="N43" s="22"/>
      <c r="O43" s="22"/>
      <c r="P43" s="51"/>
    </row>
    <row r="44" spans="1:16" x14ac:dyDescent="0.3">
      <c r="A44" s="17"/>
      <c r="B44" s="63"/>
      <c r="C44" s="63"/>
      <c r="D44" s="180"/>
      <c r="E44" s="180"/>
      <c r="F44" s="175"/>
      <c r="G44" s="20"/>
      <c r="H44" s="46"/>
      <c r="I44" s="42"/>
      <c r="J44" s="44"/>
      <c r="K44" s="44"/>
      <c r="L44" s="33"/>
      <c r="M44" s="33"/>
      <c r="N44" s="33"/>
      <c r="O44" s="33"/>
      <c r="P44" s="51"/>
    </row>
    <row r="45" spans="1:16" x14ac:dyDescent="0.3">
      <c r="A45" s="17"/>
      <c r="B45" s="65"/>
      <c r="C45" s="65"/>
      <c r="D45" s="180"/>
      <c r="E45" s="180"/>
      <c r="F45" s="68"/>
      <c r="G45" s="20"/>
      <c r="H45" s="43"/>
      <c r="I45" s="31"/>
      <c r="J45" s="44"/>
      <c r="K45" s="44"/>
      <c r="L45" s="22"/>
      <c r="M45" s="22"/>
      <c r="N45" s="22"/>
      <c r="O45" s="22"/>
      <c r="P45" s="51"/>
    </row>
    <row r="46" spans="1:16" x14ac:dyDescent="0.3">
      <c r="A46" s="17"/>
      <c r="B46" s="63"/>
      <c r="C46" s="63"/>
      <c r="D46" s="180"/>
      <c r="E46" s="180"/>
      <c r="F46" s="175"/>
      <c r="G46" s="20"/>
      <c r="H46" s="20"/>
      <c r="I46" s="33"/>
      <c r="J46" s="52"/>
      <c r="K46" s="52"/>
      <c r="L46" s="45"/>
      <c r="M46" s="22"/>
      <c r="N46" s="22"/>
      <c r="O46" s="22"/>
      <c r="P46" s="34"/>
    </row>
    <row r="47" spans="1:16" x14ac:dyDescent="0.3">
      <c r="A47" s="17"/>
      <c r="B47" s="63"/>
      <c r="C47" s="63"/>
      <c r="D47" s="180"/>
      <c r="E47" s="180"/>
      <c r="F47" s="181"/>
      <c r="G47" s="20"/>
      <c r="H47" s="36"/>
      <c r="I47" s="35"/>
      <c r="J47" s="35"/>
      <c r="K47" s="37"/>
      <c r="L47" s="35"/>
      <c r="M47" s="37"/>
      <c r="N47" s="35"/>
      <c r="O47" s="35"/>
      <c r="P47" s="36"/>
    </row>
    <row r="48" spans="1:16" x14ac:dyDescent="0.3">
      <c r="A48" s="17"/>
      <c r="B48" s="66"/>
      <c r="C48" s="66"/>
      <c r="D48" s="180"/>
      <c r="E48" s="180"/>
      <c r="F48" s="175"/>
      <c r="G48" s="20"/>
      <c r="H48" s="36"/>
      <c r="I48" s="35"/>
      <c r="J48" s="35"/>
      <c r="K48" s="37"/>
      <c r="L48" s="35"/>
      <c r="M48" s="37"/>
      <c r="N48" s="35"/>
      <c r="O48" s="35"/>
      <c r="P48" s="36"/>
    </row>
    <row r="49" spans="1:16" x14ac:dyDescent="0.3">
      <c r="A49" s="17"/>
      <c r="B49" s="63"/>
      <c r="C49" s="63"/>
      <c r="D49" s="180"/>
      <c r="E49" s="180"/>
      <c r="F49" s="175"/>
      <c r="G49" s="20"/>
      <c r="H49" s="36"/>
      <c r="I49" s="35"/>
      <c r="J49" s="35"/>
      <c r="K49" s="37"/>
      <c r="L49" s="35"/>
      <c r="M49" s="37"/>
      <c r="N49" s="35"/>
      <c r="O49" s="35"/>
      <c r="P49" s="36"/>
    </row>
    <row r="50" spans="1:16" x14ac:dyDescent="0.3">
      <c r="A50" s="17"/>
      <c r="B50" s="65"/>
      <c r="C50" s="65"/>
      <c r="D50" s="180"/>
      <c r="E50" s="180"/>
      <c r="F50" s="68"/>
      <c r="G50" s="20"/>
      <c r="H50" s="36"/>
      <c r="I50" s="35"/>
      <c r="J50" s="35"/>
      <c r="K50" s="35"/>
      <c r="L50" s="35"/>
      <c r="M50" s="35"/>
      <c r="N50" s="35"/>
      <c r="O50" s="35"/>
      <c r="P50" s="36"/>
    </row>
    <row r="51" spans="1:16" x14ac:dyDescent="0.3">
      <c r="A51" s="17"/>
      <c r="B51" s="65"/>
      <c r="C51" s="65"/>
      <c r="D51" s="180"/>
      <c r="E51" s="180"/>
      <c r="F51" s="68"/>
      <c r="G51" s="20"/>
      <c r="H51" s="36"/>
      <c r="I51" s="35"/>
      <c r="J51" s="35"/>
      <c r="K51" s="35"/>
      <c r="L51" s="35"/>
      <c r="M51" s="35"/>
      <c r="N51" s="35"/>
      <c r="O51" s="35"/>
      <c r="P51" s="36"/>
    </row>
    <row r="52" spans="1:16" x14ac:dyDescent="0.3">
      <c r="A52" s="17"/>
      <c r="B52" s="182"/>
      <c r="C52" s="182"/>
      <c r="D52" s="183"/>
      <c r="E52" s="183"/>
      <c r="F52" s="184"/>
      <c r="G52" s="20"/>
      <c r="H52" s="16"/>
      <c r="I52" s="15"/>
      <c r="J52" s="15"/>
      <c r="K52" s="15"/>
      <c r="L52" s="15"/>
      <c r="M52" s="15"/>
      <c r="N52" s="15"/>
      <c r="O52" s="15"/>
      <c r="P52" s="15"/>
    </row>
    <row r="53" spans="1:16" x14ac:dyDescent="0.3">
      <c r="A53" s="17"/>
      <c r="B53" s="182"/>
      <c r="C53" s="182"/>
      <c r="D53" s="183"/>
      <c r="E53" s="183"/>
      <c r="F53" s="184"/>
      <c r="G53" s="20"/>
      <c r="H53" s="53"/>
      <c r="I53" s="21"/>
      <c r="J53" s="21"/>
      <c r="K53" s="21"/>
      <c r="L53" s="54"/>
      <c r="M53" s="21"/>
      <c r="N53" s="21"/>
      <c r="O53" s="21"/>
      <c r="P53" s="27"/>
    </row>
    <row r="54" spans="1:16" x14ac:dyDescent="0.3">
      <c r="A54" s="17"/>
      <c r="B54" s="182"/>
      <c r="C54" s="182"/>
      <c r="D54" s="183"/>
      <c r="E54" s="183"/>
      <c r="F54" s="184"/>
      <c r="G54" s="20"/>
      <c r="H54" s="53"/>
      <c r="I54" s="21"/>
      <c r="J54" s="21"/>
      <c r="K54" s="21"/>
      <c r="L54" s="21"/>
      <c r="M54" s="21"/>
      <c r="N54" s="21"/>
      <c r="O54" s="21"/>
      <c r="P54" s="27"/>
    </row>
    <row r="55" spans="1:16" x14ac:dyDescent="0.3">
      <c r="A55" s="17"/>
      <c r="B55" s="182"/>
      <c r="C55" s="182"/>
      <c r="D55" s="183"/>
      <c r="E55" s="183"/>
      <c r="F55" s="184"/>
      <c r="G55" s="20"/>
      <c r="H55" s="53"/>
      <c r="I55" s="21"/>
      <c r="J55" s="21"/>
      <c r="K55" s="21"/>
      <c r="L55" s="21"/>
      <c r="M55" s="21"/>
      <c r="N55" s="21"/>
      <c r="O55" s="21"/>
      <c r="P55" s="27"/>
    </row>
    <row r="56" spans="1:16" x14ac:dyDescent="0.3">
      <c r="A56" s="17"/>
      <c r="B56" s="182"/>
      <c r="C56" s="182"/>
      <c r="D56" s="183"/>
      <c r="E56" s="183"/>
      <c r="F56" s="184"/>
      <c r="G56" s="20"/>
      <c r="H56" s="32"/>
      <c r="I56" s="21"/>
      <c r="J56" s="21"/>
      <c r="K56" s="21"/>
      <c r="L56" s="47"/>
      <c r="M56" s="33"/>
      <c r="N56" s="33"/>
      <c r="O56" s="33"/>
      <c r="P56" s="55"/>
    </row>
    <row r="57" spans="1:16" x14ac:dyDescent="0.3">
      <c r="A57" s="17"/>
      <c r="B57" s="182"/>
      <c r="C57" s="182"/>
      <c r="D57" s="183"/>
      <c r="E57" s="183"/>
      <c r="F57" s="184"/>
      <c r="G57" s="20"/>
      <c r="H57" s="43"/>
      <c r="I57" s="21"/>
      <c r="J57" s="21"/>
      <c r="K57" s="21"/>
      <c r="L57" s="47"/>
      <c r="M57" s="33"/>
      <c r="N57" s="33"/>
      <c r="O57" s="33"/>
      <c r="P57" s="51"/>
    </row>
    <row r="58" spans="1:16" x14ac:dyDescent="0.3">
      <c r="A58" s="17"/>
      <c r="B58" s="182"/>
      <c r="C58" s="182"/>
      <c r="D58" s="183"/>
      <c r="E58" s="183"/>
      <c r="F58" s="184"/>
      <c r="G58" s="20"/>
      <c r="H58" s="53"/>
      <c r="I58" s="21"/>
      <c r="J58" s="21"/>
      <c r="K58" s="21"/>
      <c r="L58" s="21"/>
      <c r="M58" s="21"/>
      <c r="N58" s="21"/>
      <c r="O58" s="21"/>
      <c r="P58" s="27"/>
    </row>
    <row r="59" spans="1:16" x14ac:dyDescent="0.3">
      <c r="A59" s="17"/>
      <c r="B59" s="182"/>
      <c r="C59" s="182"/>
      <c r="D59" s="183"/>
      <c r="E59" s="183"/>
      <c r="F59" s="184"/>
      <c r="G59" s="20"/>
      <c r="H59" s="43"/>
      <c r="I59" s="21"/>
      <c r="J59" s="21"/>
      <c r="K59" s="21"/>
      <c r="L59" s="54"/>
      <c r="M59" s="21"/>
      <c r="N59" s="21"/>
      <c r="O59" s="21"/>
      <c r="P59" s="27"/>
    </row>
    <row r="60" spans="1:16" x14ac:dyDescent="0.3">
      <c r="A60" s="17"/>
      <c r="B60" s="185"/>
      <c r="C60" s="185"/>
      <c r="D60" s="183"/>
      <c r="E60" s="183"/>
      <c r="F60" s="186"/>
      <c r="G60" s="20"/>
      <c r="H60" s="43"/>
      <c r="I60" s="21"/>
      <c r="J60" s="21"/>
      <c r="K60" s="21"/>
      <c r="L60" s="54"/>
      <c r="M60" s="21"/>
      <c r="N60" s="21"/>
      <c r="O60" s="21"/>
      <c r="P60" s="27"/>
    </row>
    <row r="61" spans="1:16" x14ac:dyDescent="0.3">
      <c r="A61" s="17"/>
      <c r="B61" s="182"/>
      <c r="C61" s="182"/>
      <c r="D61" s="183"/>
      <c r="E61" s="183"/>
      <c r="F61" s="184"/>
      <c r="G61" s="20"/>
      <c r="H61" s="53"/>
      <c r="I61" s="21"/>
      <c r="J61" s="21"/>
      <c r="K61" s="21"/>
      <c r="L61" s="21"/>
      <c r="M61" s="21"/>
      <c r="N61" s="21"/>
      <c r="O61" s="21"/>
      <c r="P61" s="27"/>
    </row>
    <row r="62" spans="1:16" x14ac:dyDescent="0.3">
      <c r="A62" s="17"/>
      <c r="B62" s="182"/>
      <c r="C62" s="182"/>
      <c r="D62" s="183"/>
      <c r="E62" s="183"/>
      <c r="F62" s="184"/>
      <c r="G62" s="20"/>
      <c r="H62" s="43"/>
      <c r="I62" s="21"/>
      <c r="J62" s="21"/>
      <c r="K62" s="21"/>
      <c r="L62" s="47"/>
      <c r="M62" s="33"/>
      <c r="N62" s="33"/>
      <c r="O62" s="33"/>
      <c r="P62" s="51"/>
    </row>
    <row r="63" spans="1:16" x14ac:dyDescent="0.3">
      <c r="A63" s="17"/>
      <c r="B63" s="182"/>
      <c r="C63" s="182"/>
      <c r="D63" s="183"/>
      <c r="E63" s="183"/>
      <c r="F63" s="184"/>
      <c r="G63" s="20"/>
      <c r="H63" s="43"/>
      <c r="I63" s="21"/>
      <c r="J63" s="21"/>
      <c r="K63" s="21"/>
      <c r="L63" s="33"/>
      <c r="M63" s="33"/>
      <c r="N63" s="33"/>
      <c r="O63" s="33"/>
      <c r="P63" s="56"/>
    </row>
    <row r="64" spans="1:16" x14ac:dyDescent="0.3">
      <c r="A64" s="17"/>
      <c r="B64" s="182"/>
      <c r="C64" s="182"/>
      <c r="D64" s="183"/>
      <c r="E64" s="183"/>
      <c r="F64" s="184"/>
      <c r="G64" s="20"/>
      <c r="H64" s="53"/>
      <c r="I64" s="21"/>
      <c r="J64" s="21"/>
      <c r="K64" s="21"/>
      <c r="L64" s="21"/>
      <c r="M64" s="21"/>
      <c r="N64" s="21"/>
      <c r="O64" s="21"/>
      <c r="P64" s="27"/>
    </row>
    <row r="65" spans="1:16" x14ac:dyDescent="0.3">
      <c r="A65" s="17"/>
      <c r="B65" s="182"/>
      <c r="C65" s="182"/>
      <c r="D65" s="183"/>
      <c r="E65" s="183"/>
      <c r="F65" s="184"/>
      <c r="G65" s="20"/>
      <c r="H65" s="32"/>
      <c r="I65" s="21"/>
      <c r="J65" s="21"/>
      <c r="K65" s="21"/>
      <c r="L65" s="33"/>
      <c r="M65" s="21"/>
      <c r="N65" s="33"/>
      <c r="O65" s="33"/>
      <c r="P65" s="51"/>
    </row>
    <row r="66" spans="1:16" x14ac:dyDescent="0.3">
      <c r="A66" s="17"/>
      <c r="B66" s="182"/>
      <c r="C66" s="182"/>
      <c r="D66" s="183"/>
      <c r="E66" s="183"/>
      <c r="F66" s="184"/>
      <c r="G66" s="20"/>
      <c r="H66" s="53"/>
      <c r="I66" s="21"/>
      <c r="J66" s="21"/>
      <c r="K66" s="21"/>
      <c r="L66" s="21"/>
      <c r="M66" s="21"/>
      <c r="N66" s="21"/>
      <c r="O66" s="21"/>
      <c r="P66" s="27"/>
    </row>
    <row r="67" spans="1:16" x14ac:dyDescent="0.3">
      <c r="A67" s="17"/>
      <c r="B67" s="182"/>
      <c r="C67" s="182"/>
      <c r="D67" s="183"/>
      <c r="E67" s="183"/>
      <c r="F67" s="184"/>
      <c r="G67" s="20"/>
      <c r="H67" s="53"/>
      <c r="I67" s="21"/>
      <c r="J67" s="21"/>
      <c r="K67" s="21"/>
      <c r="L67" s="54"/>
      <c r="M67" s="21"/>
      <c r="N67" s="21"/>
      <c r="O67" s="21"/>
      <c r="P67" s="27"/>
    </row>
    <row r="68" spans="1:16" x14ac:dyDescent="0.3">
      <c r="A68" s="17"/>
      <c r="B68" s="182"/>
      <c r="C68" s="182"/>
      <c r="D68" s="183"/>
      <c r="E68" s="183"/>
      <c r="F68" s="184"/>
      <c r="G68" s="20"/>
      <c r="H68" s="29"/>
      <c r="I68" s="22"/>
      <c r="J68" s="22"/>
      <c r="K68" s="22"/>
      <c r="L68" s="28"/>
      <c r="M68" s="30"/>
      <c r="N68" s="30"/>
      <c r="O68" s="30"/>
      <c r="P68" s="27"/>
    </row>
    <row r="69" spans="1:16" x14ac:dyDescent="0.3">
      <c r="A69" s="17"/>
      <c r="B69" s="182"/>
      <c r="C69" s="182"/>
      <c r="D69" s="183"/>
      <c r="E69" s="183"/>
      <c r="F69" s="184"/>
      <c r="G69" s="20"/>
      <c r="H69" s="43"/>
      <c r="I69" s="21"/>
      <c r="J69" s="21"/>
      <c r="K69" s="21"/>
      <c r="L69" s="21"/>
      <c r="M69" s="21"/>
      <c r="N69" s="21"/>
      <c r="O69" s="21"/>
      <c r="P69" s="51"/>
    </row>
    <row r="70" spans="1:16" x14ac:dyDescent="0.3">
      <c r="A70" s="17"/>
      <c r="B70" s="182"/>
      <c r="C70" s="182"/>
      <c r="D70" s="183"/>
      <c r="E70" s="183"/>
      <c r="F70" s="184"/>
      <c r="G70" s="20"/>
      <c r="H70" s="53"/>
      <c r="I70" s="21"/>
      <c r="J70" s="21"/>
      <c r="K70" s="21"/>
      <c r="L70" s="21"/>
      <c r="M70" s="21"/>
      <c r="N70" s="21"/>
      <c r="O70" s="21"/>
      <c r="P70" s="27"/>
    </row>
    <row r="71" spans="1:16" x14ac:dyDescent="0.3">
      <c r="A71" s="17"/>
      <c r="B71" s="182"/>
      <c r="C71" s="182"/>
      <c r="D71" s="183"/>
      <c r="E71" s="183"/>
      <c r="F71" s="184"/>
      <c r="G71" s="20"/>
      <c r="H71" s="43"/>
      <c r="I71" s="21"/>
      <c r="J71" s="21"/>
      <c r="K71" s="21"/>
      <c r="L71" s="33"/>
      <c r="M71" s="33"/>
      <c r="N71" s="33"/>
      <c r="O71" s="33"/>
      <c r="P71" s="51"/>
    </row>
    <row r="72" spans="1:16" x14ac:dyDescent="0.3">
      <c r="A72" s="17"/>
      <c r="B72" s="182"/>
      <c r="C72" s="182"/>
      <c r="D72" s="183"/>
      <c r="E72" s="183"/>
      <c r="F72" s="184"/>
      <c r="G72" s="20"/>
      <c r="H72" s="43"/>
      <c r="I72" s="21"/>
      <c r="J72" s="21"/>
      <c r="K72" s="21"/>
      <c r="L72" s="21"/>
      <c r="M72" s="21"/>
      <c r="N72" s="21"/>
      <c r="O72" s="21"/>
      <c r="P72" s="57"/>
    </row>
    <row r="73" spans="1:16" x14ac:dyDescent="0.3">
      <c r="A73" s="17"/>
      <c r="B73" s="182"/>
      <c r="C73" s="182"/>
      <c r="D73" s="183"/>
      <c r="E73" s="183"/>
      <c r="F73" s="184"/>
      <c r="G73" s="20"/>
      <c r="H73" s="53"/>
      <c r="I73" s="21"/>
      <c r="J73" s="21"/>
      <c r="K73" s="21"/>
      <c r="L73" s="21"/>
      <c r="M73" s="21"/>
      <c r="N73" s="21"/>
      <c r="O73" s="21"/>
      <c r="P73" s="27"/>
    </row>
    <row r="74" spans="1:16" x14ac:dyDescent="0.3">
      <c r="A74" s="17"/>
      <c r="B74" s="182"/>
      <c r="C74" s="182"/>
      <c r="D74" s="183"/>
      <c r="E74" s="183"/>
      <c r="F74" s="184"/>
      <c r="G74" s="20"/>
      <c r="H74" s="20"/>
      <c r="I74" s="52"/>
      <c r="J74" s="52"/>
      <c r="K74" s="52"/>
      <c r="L74" s="54"/>
      <c r="M74" s="21"/>
      <c r="N74" s="21"/>
      <c r="O74" s="21"/>
      <c r="P74" s="34"/>
    </row>
    <row r="75" spans="1:16" x14ac:dyDescent="0.3">
      <c r="A75" s="17"/>
      <c r="B75" s="182"/>
      <c r="C75" s="182"/>
      <c r="D75" s="183"/>
      <c r="E75" s="183"/>
      <c r="F75" s="184"/>
      <c r="G75" s="20"/>
      <c r="H75" s="20"/>
      <c r="I75" s="52"/>
      <c r="J75" s="52"/>
      <c r="K75" s="52"/>
      <c r="L75" s="54"/>
      <c r="M75" s="21"/>
      <c r="N75" s="21"/>
      <c r="O75" s="21"/>
      <c r="P75" s="34"/>
    </row>
    <row r="76" spans="1:16" x14ac:dyDescent="0.3">
      <c r="A76" s="17"/>
      <c r="B76" s="182"/>
      <c r="C76" s="182"/>
      <c r="D76" s="183"/>
      <c r="E76" s="183"/>
      <c r="F76" s="184"/>
      <c r="G76" s="20"/>
      <c r="H76" s="53"/>
      <c r="I76" s="21"/>
      <c r="J76" s="21"/>
      <c r="K76" s="21"/>
      <c r="L76" s="21"/>
      <c r="M76" s="21"/>
      <c r="N76" s="23"/>
      <c r="O76" s="21"/>
      <c r="P76" s="27"/>
    </row>
    <row r="77" spans="1:16" x14ac:dyDescent="0.3">
      <c r="A77" s="17"/>
      <c r="B77" s="182"/>
      <c r="C77" s="182"/>
      <c r="D77" s="183"/>
      <c r="E77" s="183"/>
      <c r="F77" s="184"/>
      <c r="G77" s="20"/>
      <c r="H77" s="36"/>
      <c r="I77" s="36"/>
      <c r="J77" s="35"/>
      <c r="K77" s="37"/>
      <c r="L77" s="35"/>
      <c r="M77" s="37"/>
      <c r="N77" s="37"/>
      <c r="O77" s="35"/>
      <c r="P77" s="36"/>
    </row>
    <row r="78" spans="1:16" x14ac:dyDescent="0.3">
      <c r="A78" s="17"/>
      <c r="B78" s="182"/>
      <c r="C78" s="182"/>
      <c r="D78" s="183"/>
      <c r="E78" s="183"/>
      <c r="F78" s="184"/>
      <c r="G78" s="20"/>
      <c r="H78" s="36"/>
      <c r="I78" s="36"/>
      <c r="J78" s="35"/>
      <c r="K78" s="37"/>
      <c r="L78" s="35"/>
      <c r="M78" s="37"/>
      <c r="N78" s="37"/>
      <c r="O78" s="35"/>
      <c r="P78" s="36"/>
    </row>
    <row r="79" spans="1:16" x14ac:dyDescent="0.3">
      <c r="A79" s="17"/>
      <c r="B79" s="182"/>
      <c r="C79" s="182"/>
      <c r="D79" s="183"/>
      <c r="E79" s="183"/>
      <c r="F79" s="184"/>
      <c r="G79" s="20"/>
      <c r="H79" s="36"/>
      <c r="I79" s="36"/>
      <c r="J79" s="35"/>
      <c r="K79" s="37"/>
      <c r="L79" s="35"/>
      <c r="M79" s="37"/>
      <c r="N79" s="37"/>
      <c r="O79" s="35"/>
      <c r="P79" s="36"/>
    </row>
    <row r="80" spans="1:16" x14ac:dyDescent="0.3">
      <c r="A80" s="17"/>
      <c r="B80" s="182"/>
      <c r="C80" s="182"/>
      <c r="D80" s="183"/>
      <c r="E80" s="183"/>
      <c r="F80" s="184"/>
      <c r="G80" s="20"/>
      <c r="H80" s="18"/>
      <c r="I80" s="14"/>
      <c r="J80" s="14"/>
      <c r="K80" s="14"/>
      <c r="L80" s="14"/>
      <c r="M80" s="14"/>
      <c r="N80" s="14"/>
      <c r="O80" s="14"/>
      <c r="P80" s="41"/>
    </row>
    <row r="81" spans="1:16" x14ac:dyDescent="0.3">
      <c r="A81" s="17"/>
      <c r="B81" s="182"/>
      <c r="C81" s="182"/>
      <c r="D81" s="183"/>
      <c r="E81" s="183"/>
      <c r="F81" s="184"/>
      <c r="G81" s="20"/>
      <c r="H81" s="16"/>
      <c r="I81" s="15"/>
      <c r="J81" s="15"/>
      <c r="K81" s="15"/>
      <c r="L81" s="15"/>
      <c r="M81" s="15"/>
      <c r="N81" s="15"/>
      <c r="O81" s="15"/>
      <c r="P81" s="15"/>
    </row>
    <row r="82" spans="1:16" x14ac:dyDescent="0.3">
      <c r="A82" s="17"/>
      <c r="B82" s="182"/>
      <c r="C82" s="182"/>
      <c r="D82" s="183"/>
      <c r="E82" s="183"/>
      <c r="F82" s="184"/>
      <c r="G82" s="20"/>
      <c r="H82" s="53"/>
      <c r="I82" s="44"/>
      <c r="J82" s="44"/>
      <c r="K82" s="44"/>
      <c r="L82" s="45"/>
      <c r="M82" s="44"/>
      <c r="N82" s="44"/>
      <c r="O82" s="44"/>
      <c r="P82" s="27"/>
    </row>
    <row r="83" spans="1:16" x14ac:dyDescent="0.3">
      <c r="A83" s="17"/>
      <c r="B83" s="182"/>
      <c r="C83" s="182"/>
      <c r="D83" s="183"/>
      <c r="E83" s="183"/>
      <c r="F83" s="184"/>
      <c r="G83" s="20"/>
      <c r="H83" s="53"/>
      <c r="I83" s="44"/>
      <c r="J83" s="44"/>
      <c r="K83" s="44"/>
      <c r="L83" s="45"/>
      <c r="M83" s="44"/>
      <c r="N83" s="44"/>
      <c r="O83" s="44"/>
      <c r="P83" s="27"/>
    </row>
    <row r="84" spans="1:16" x14ac:dyDescent="0.3">
      <c r="A84" s="17"/>
      <c r="B84" s="182"/>
      <c r="C84" s="182"/>
      <c r="D84" s="183"/>
      <c r="E84" s="183"/>
      <c r="F84" s="184"/>
      <c r="G84" s="20"/>
      <c r="H84" s="53"/>
      <c r="I84" s="44"/>
      <c r="J84" s="44"/>
      <c r="K84" s="44"/>
      <c r="L84" s="45"/>
      <c r="M84" s="44"/>
      <c r="N84" s="44"/>
      <c r="O84" s="44"/>
      <c r="P84" s="27"/>
    </row>
    <row r="85" spans="1:16" x14ac:dyDescent="0.3">
      <c r="A85" s="17"/>
      <c r="B85" s="182"/>
      <c r="C85" s="182"/>
      <c r="D85" s="183"/>
      <c r="E85" s="183"/>
      <c r="F85" s="184"/>
      <c r="G85" s="20"/>
      <c r="H85" s="53"/>
      <c r="I85" s="44"/>
      <c r="J85" s="44"/>
      <c r="K85" s="44"/>
      <c r="L85" s="45"/>
      <c r="M85" s="44"/>
      <c r="N85" s="44"/>
      <c r="O85" s="44"/>
      <c r="P85" s="27"/>
    </row>
    <row r="86" spans="1:16" x14ac:dyDescent="0.3">
      <c r="A86" s="17"/>
      <c r="B86" s="182"/>
      <c r="C86" s="182"/>
      <c r="D86" s="183"/>
      <c r="E86" s="183"/>
      <c r="F86" s="184"/>
      <c r="G86" s="20"/>
      <c r="H86" s="53"/>
      <c r="I86" s="44"/>
      <c r="J86" s="44"/>
      <c r="K86" s="44"/>
      <c r="L86" s="45"/>
      <c r="M86" s="44"/>
      <c r="N86" s="44"/>
      <c r="O86" s="44"/>
      <c r="P86" s="27"/>
    </row>
    <row r="87" spans="1:16" x14ac:dyDescent="0.3">
      <c r="A87" s="17"/>
      <c r="B87" s="182"/>
      <c r="C87" s="182"/>
      <c r="D87" s="183"/>
      <c r="E87" s="183"/>
      <c r="F87" s="184"/>
      <c r="G87" s="20"/>
      <c r="H87" s="53"/>
      <c r="I87" s="44"/>
      <c r="J87" s="44"/>
      <c r="K87" s="44"/>
      <c r="L87" s="45"/>
      <c r="M87" s="44"/>
      <c r="N87" s="44"/>
      <c r="O87" s="44"/>
      <c r="P87" s="27"/>
    </row>
    <row r="88" spans="1:16" x14ac:dyDescent="0.3">
      <c r="A88" s="17"/>
      <c r="B88" s="182"/>
      <c r="C88" s="182"/>
      <c r="D88" s="183"/>
      <c r="E88" s="183"/>
      <c r="F88" s="184"/>
      <c r="G88" s="20"/>
      <c r="H88" s="53"/>
      <c r="I88" s="44"/>
      <c r="J88" s="44"/>
      <c r="K88" s="44"/>
      <c r="L88" s="45"/>
      <c r="M88" s="44"/>
      <c r="N88" s="44"/>
      <c r="O88" s="44"/>
      <c r="P88" s="27"/>
    </row>
    <row r="89" spans="1:16" x14ac:dyDescent="0.3">
      <c r="A89" s="17"/>
      <c r="B89" s="182"/>
      <c r="C89" s="182"/>
      <c r="D89" s="183"/>
      <c r="E89" s="183"/>
      <c r="F89" s="184"/>
      <c r="G89" s="20"/>
      <c r="H89" s="53"/>
      <c r="I89" s="44"/>
      <c r="J89" s="44"/>
      <c r="K89" s="44"/>
      <c r="L89" s="45"/>
      <c r="M89" s="44"/>
      <c r="N89" s="44"/>
      <c r="O89" s="44"/>
      <c r="P89" s="27"/>
    </row>
    <row r="90" spans="1:16" x14ac:dyDescent="0.3">
      <c r="A90" s="17"/>
      <c r="B90" s="182"/>
      <c r="C90" s="182"/>
      <c r="D90" s="183"/>
      <c r="E90" s="183"/>
      <c r="F90" s="184"/>
      <c r="G90" s="20"/>
      <c r="H90" s="53"/>
      <c r="I90" s="44"/>
      <c r="J90" s="44"/>
      <c r="K90" s="44"/>
      <c r="L90" s="45"/>
      <c r="M90" s="44"/>
      <c r="N90" s="44"/>
      <c r="O90" s="44"/>
      <c r="P90" s="27"/>
    </row>
    <row r="91" spans="1:16" x14ac:dyDescent="0.3">
      <c r="A91" s="17"/>
      <c r="B91" s="182"/>
      <c r="C91" s="182"/>
      <c r="D91" s="183"/>
      <c r="E91" s="183"/>
      <c r="F91" s="184"/>
      <c r="G91" s="20"/>
      <c r="H91" s="53"/>
      <c r="I91" s="44"/>
      <c r="J91" s="44"/>
      <c r="K91" s="44"/>
      <c r="L91" s="45"/>
      <c r="M91" s="44"/>
      <c r="N91" s="44"/>
      <c r="O91" s="44"/>
      <c r="P91" s="27"/>
    </row>
    <row r="92" spans="1:16" x14ac:dyDescent="0.3">
      <c r="A92" s="17"/>
      <c r="B92" s="182"/>
      <c r="C92" s="182"/>
      <c r="D92" s="183"/>
      <c r="E92" s="183"/>
      <c r="F92" s="184"/>
      <c r="G92" s="20"/>
      <c r="H92" s="53"/>
      <c r="I92" s="44"/>
      <c r="J92" s="44"/>
      <c r="K92" s="44"/>
      <c r="L92" s="45"/>
      <c r="M92" s="44"/>
      <c r="N92" s="44"/>
      <c r="O92" s="44"/>
      <c r="P92" s="27"/>
    </row>
    <row r="93" spans="1:16" x14ac:dyDescent="0.3">
      <c r="A93" s="17"/>
      <c r="B93" s="182"/>
      <c r="C93" s="182"/>
      <c r="D93" s="183"/>
      <c r="E93" s="183"/>
      <c r="F93" s="184"/>
      <c r="G93" s="20"/>
      <c r="H93" s="53"/>
      <c r="I93" s="44"/>
      <c r="J93" s="44"/>
      <c r="K93" s="44"/>
      <c r="L93" s="45"/>
      <c r="M93" s="44"/>
      <c r="N93" s="44"/>
      <c r="O93" s="44"/>
      <c r="P93" s="27"/>
    </row>
    <row r="94" spans="1:16" x14ac:dyDescent="0.3">
      <c r="A94" s="17"/>
      <c r="B94" s="182"/>
      <c r="C94" s="182"/>
      <c r="D94" s="183"/>
      <c r="E94" s="183"/>
      <c r="F94" s="184"/>
      <c r="G94" s="20"/>
      <c r="H94" s="53"/>
      <c r="I94" s="44"/>
      <c r="J94" s="44"/>
      <c r="K94" s="44"/>
      <c r="L94" s="45"/>
      <c r="M94" s="44"/>
      <c r="N94" s="44"/>
      <c r="O94" s="44"/>
      <c r="P94" s="27"/>
    </row>
    <row r="95" spans="1:16" x14ac:dyDescent="0.3">
      <c r="A95" s="17"/>
      <c r="B95" s="182"/>
      <c r="C95" s="182"/>
      <c r="D95" s="183"/>
      <c r="E95" s="183"/>
      <c r="F95" s="184"/>
      <c r="G95" s="20"/>
      <c r="H95" s="53"/>
      <c r="I95" s="44"/>
      <c r="J95" s="44"/>
      <c r="K95" s="44"/>
      <c r="L95" s="45"/>
      <c r="M95" s="44"/>
      <c r="N95" s="44"/>
      <c r="O95" s="44"/>
      <c r="P95" s="27"/>
    </row>
    <row r="96" spans="1:16" x14ac:dyDescent="0.3">
      <c r="A96" s="17"/>
      <c r="B96" s="182"/>
      <c r="C96" s="182"/>
      <c r="D96" s="183"/>
      <c r="E96" s="183"/>
      <c r="F96" s="184"/>
      <c r="G96" s="20"/>
      <c r="H96" s="53"/>
      <c r="I96" s="44"/>
      <c r="J96" s="44"/>
      <c r="K96" s="44"/>
      <c r="L96" s="45"/>
      <c r="M96" s="44"/>
      <c r="N96" s="44"/>
      <c r="O96" s="44"/>
      <c r="P96" s="27"/>
    </row>
    <row r="97" spans="1:16" x14ac:dyDescent="0.3">
      <c r="A97" s="17"/>
      <c r="B97" s="182"/>
      <c r="C97" s="182"/>
      <c r="D97" s="183"/>
      <c r="E97" s="183"/>
      <c r="F97" s="184"/>
      <c r="G97" s="20"/>
      <c r="H97" s="53"/>
      <c r="I97" s="44"/>
      <c r="J97" s="44"/>
      <c r="K97" s="44"/>
      <c r="L97" s="45"/>
      <c r="M97" s="44"/>
      <c r="N97" s="44"/>
      <c r="O97" s="44"/>
      <c r="P97" s="27"/>
    </row>
    <row r="98" spans="1:16" x14ac:dyDescent="0.3">
      <c r="A98" s="17"/>
      <c r="B98" s="182"/>
      <c r="C98" s="182"/>
      <c r="D98" s="183"/>
      <c r="E98" s="183"/>
      <c r="F98" s="184"/>
      <c r="G98" s="20"/>
      <c r="H98" s="53"/>
      <c r="I98" s="44"/>
      <c r="J98" s="44"/>
      <c r="K98" s="44"/>
      <c r="L98" s="45"/>
      <c r="M98" s="44"/>
      <c r="N98" s="44"/>
      <c r="O98" s="44"/>
      <c r="P98" s="27"/>
    </row>
    <row r="99" spans="1:16" x14ac:dyDescent="0.3">
      <c r="A99" s="17"/>
      <c r="B99" s="182"/>
      <c r="C99" s="182"/>
      <c r="D99" s="183"/>
      <c r="E99" s="183"/>
      <c r="F99" s="184"/>
      <c r="G99" s="20"/>
      <c r="H99" s="53"/>
      <c r="I99" s="44"/>
      <c r="J99" s="44"/>
      <c r="K99" s="44"/>
      <c r="L99" s="45"/>
      <c r="M99" s="44"/>
      <c r="N99" s="44"/>
      <c r="O99" s="44"/>
      <c r="P99" s="27"/>
    </row>
    <row r="100" spans="1:16" x14ac:dyDescent="0.3">
      <c r="A100" s="17"/>
      <c r="B100" s="182"/>
      <c r="C100" s="182"/>
      <c r="D100" s="183"/>
      <c r="E100" s="183"/>
      <c r="F100" s="184"/>
      <c r="G100" s="20"/>
      <c r="H100" s="53"/>
      <c r="I100" s="44"/>
      <c r="J100" s="44"/>
      <c r="K100" s="44"/>
      <c r="L100" s="45"/>
      <c r="M100" s="44"/>
      <c r="N100" s="44"/>
      <c r="O100" s="44"/>
      <c r="P100" s="27"/>
    </row>
    <row r="101" spans="1:16" x14ac:dyDescent="0.3">
      <c r="A101" s="17"/>
      <c r="B101" s="182"/>
      <c r="C101" s="182"/>
      <c r="D101" s="183"/>
      <c r="E101" s="183"/>
      <c r="F101" s="184"/>
      <c r="G101" s="20"/>
      <c r="H101" s="53"/>
      <c r="I101" s="44"/>
      <c r="J101" s="44"/>
      <c r="K101" s="44"/>
      <c r="L101" s="45"/>
      <c r="M101" s="44"/>
      <c r="N101" s="44"/>
      <c r="O101" s="44"/>
      <c r="P101" s="27"/>
    </row>
    <row r="102" spans="1:16" x14ac:dyDescent="0.3">
      <c r="A102" s="17"/>
      <c r="B102" s="182"/>
      <c r="C102" s="182"/>
      <c r="D102" s="183"/>
      <c r="E102" s="183"/>
      <c r="F102" s="184"/>
      <c r="G102" s="20"/>
      <c r="H102" s="53"/>
      <c r="I102" s="44"/>
      <c r="J102" s="44"/>
      <c r="K102" s="44"/>
      <c r="L102" s="45"/>
      <c r="M102" s="44"/>
      <c r="N102" s="44"/>
      <c r="O102" s="44"/>
      <c r="P102" s="27"/>
    </row>
    <row r="103" spans="1:16" x14ac:dyDescent="0.3">
      <c r="A103" s="17"/>
      <c r="B103" s="182"/>
      <c r="C103" s="182"/>
      <c r="D103" s="183"/>
      <c r="E103" s="183"/>
      <c r="F103" s="184"/>
      <c r="G103" s="20"/>
      <c r="H103" s="53"/>
      <c r="I103" s="44"/>
      <c r="J103" s="44"/>
      <c r="K103" s="44"/>
      <c r="L103" s="45"/>
      <c r="M103" s="44"/>
      <c r="N103" s="44"/>
      <c r="O103" s="44"/>
      <c r="P103" s="27"/>
    </row>
    <row r="104" spans="1:16" x14ac:dyDescent="0.3">
      <c r="A104" s="17"/>
      <c r="B104" s="182"/>
      <c r="C104" s="182"/>
      <c r="D104" s="183"/>
      <c r="E104" s="183"/>
      <c r="F104" s="184"/>
      <c r="G104" s="20"/>
      <c r="H104" s="53"/>
      <c r="I104" s="44"/>
      <c r="J104" s="44"/>
      <c r="K104" s="44"/>
      <c r="L104" s="45"/>
      <c r="M104" s="44"/>
      <c r="N104" s="44"/>
      <c r="O104" s="44"/>
      <c r="P104" s="27"/>
    </row>
    <row r="105" spans="1:16" x14ac:dyDescent="0.3">
      <c r="A105" s="17"/>
      <c r="B105" s="182"/>
      <c r="C105" s="182"/>
      <c r="D105" s="183"/>
      <c r="E105" s="183"/>
      <c r="F105" s="184"/>
      <c r="G105" s="20"/>
      <c r="H105" s="53"/>
      <c r="I105" s="44"/>
      <c r="J105" s="44"/>
      <c r="K105" s="44"/>
      <c r="L105" s="45"/>
      <c r="M105" s="44"/>
      <c r="N105" s="44"/>
      <c r="O105" s="44"/>
      <c r="P105" s="27"/>
    </row>
    <row r="106" spans="1:16" x14ac:dyDescent="0.3">
      <c r="A106" s="17"/>
      <c r="B106" s="182"/>
      <c r="C106" s="182"/>
      <c r="D106" s="183"/>
      <c r="E106" s="183"/>
      <c r="F106" s="184"/>
      <c r="G106" s="20"/>
      <c r="H106" s="53"/>
      <c r="I106" s="44"/>
      <c r="J106" s="44"/>
      <c r="K106" s="44"/>
      <c r="L106" s="45"/>
      <c r="M106" s="44"/>
      <c r="N106" s="44"/>
      <c r="O106" s="44"/>
      <c r="P106" s="27"/>
    </row>
    <row r="107" spans="1:16" x14ac:dyDescent="0.3">
      <c r="A107" s="174"/>
      <c r="B107" s="59"/>
      <c r="C107" s="59"/>
      <c r="D107" s="59"/>
      <c r="E107" s="59"/>
      <c r="F107" s="60"/>
      <c r="G107" s="49"/>
      <c r="H107" s="53"/>
      <c r="I107" s="44"/>
      <c r="J107" s="44"/>
      <c r="K107" s="44"/>
      <c r="L107" s="45"/>
      <c r="M107" s="44"/>
      <c r="N107" s="44"/>
      <c r="O107" s="44"/>
      <c r="P107" s="27"/>
    </row>
  </sheetData>
  <protectedRanges>
    <protectedRange password="CD99" sqref="I80:P80" name="Range1_5"/>
    <protectedRange password="CD99" sqref="D1:E1 G1:P1" name="Range1"/>
    <protectedRange password="CD99" sqref="F31 F18 G2:H2 H18:H19 I47:P51 H52 H81 I31:K35 F28 I41:I44 J43:K44 F21 I20:I21 I25:I27 F33:F38 I38 J28:K30 J46:K46 F41:F107 J36:K40 I45:K45 J21:K22 F25:F26 J25:K26 I18:P18" name="Range1_3"/>
    <protectedRange password="CD99" sqref="H11:H12 J9:K9 P38 P20 J14:K14 P53:P54 P75 P11:P17 I4:I6 J11:K12 I15:O17 F6 I8:K8 H14 P82:P107 P4:P9 P26:P27 P40:P42 J20:K20 J27:K27 H13:K13 H4:H7 J4:K7 P31 F15:F17 F8:F9 I75:K75 H9 D36:E107 F13" name="Range1_2"/>
    <protectedRange password="CD99" sqref="J41:K42 J82:K107" name="Range1_5_2"/>
    <protectedRange password="CD99" sqref="H77:H79 H15:H17 H47:H51" name="Range1_3_15"/>
    <protectedRange password="CD99" sqref="F7 F14 F11:F12" name="Range1_2_2"/>
    <protectedRange password="CD99" sqref="P67 P69 P63:P64 P73:P74 P76 P59:P61" name="Range1_2_1"/>
    <protectedRange password="CD99" sqref="H30 H39:H40 H22" name="Range2_6"/>
    <protectedRange password="CD99" sqref="P32:P35" name="Range1_2_5"/>
    <protectedRange password="CD99" sqref="H45 H31 H37:H38" name="Range1_3_2"/>
    <protectedRange password="CD99" sqref="H21 H46 H28 H41:H43 H33:H36 H25:H26" name="Range1_3_14_2"/>
    <protectedRange password="CD99" sqref="L28:O28 L41:O42 L21:O21 N43:O43 L45:O46 L24:O26 L31:O31 L43 L33:O38" name="Range1_3_3"/>
    <protectedRange password="CD99" sqref="P21 P28 P25 P36:P37 P44:P46" name="Range1_2_7"/>
    <protectedRange password="CD99" sqref="P68 P57" name="Range1_2_1_1"/>
    <protectedRange password="CD99" sqref="P58" name="Range1_2_1_3"/>
    <protectedRange password="CD99" sqref="P62 P55:P56 P65:P66 P70" name="Range1_2_1_5"/>
    <protectedRange password="CD99" sqref="G3:H3 H10 D3:E35 G4:G106" name="Range1_2_3"/>
    <protectedRange password="CD99" sqref="F3 F10" name="Range1_2_2_1"/>
    <protectedRange password="CD99" sqref="P3 P10" name="Range1_2_4"/>
    <protectedRange password="CD99" sqref="H24" name="Range1_2_15"/>
    <protectedRange password="CD99" sqref="F24" name="Range1_2_2_6"/>
    <protectedRange password="CD99" sqref="P24" name="Range1_2_16"/>
    <protectedRange password="CD99" sqref="H71:H72" name="Range1_2_18"/>
    <protectedRange password="CD99" sqref="P71:P72" name="Range1_2_19"/>
    <protectedRange password="CD99" sqref="H23 P23" name="Range1_2_23"/>
    <protectedRange password="CD99" sqref="F23 I23:O23" name="Range1_3_15_2"/>
  </protectedRanges>
  <mergeCells count="1">
    <mergeCell ref="L1:M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2C596EA3716498112981D82B02DE8" ma:contentTypeVersion="1" ma:contentTypeDescription="Create a new document." ma:contentTypeScope="" ma:versionID="6fbb444f08f4b63b5cb08a23a0e00f80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66a3ee767f26348ff65248085c503716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>1</_Vers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4DBE7-23E6-4532-972F-1E8231EF3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683E0-0DF7-48E5-BCF8-78E03FFC890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sharepoint/v3/field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97527D-7BDA-45F3-9A54-D1FD95BA5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Grants Master List</vt:lpstr>
      <vt:lpstr>1</vt:lpstr>
      <vt:lpstr>'Grants Master List'!Print_Area</vt:lpstr>
      <vt:lpstr>'Grants Master List'!Print_Titles</vt:lpstr>
    </vt:vector>
  </TitlesOfParts>
  <Company>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 for Tracking</dc:title>
  <dc:creator>Foote, Robin</dc:creator>
  <cp:lastModifiedBy>Ellis, Eric T</cp:lastModifiedBy>
  <cp:lastPrinted>2011-12-06T23:31:05Z</cp:lastPrinted>
  <dcterms:created xsi:type="dcterms:W3CDTF">2011-09-14T14:09:44Z</dcterms:created>
  <dcterms:modified xsi:type="dcterms:W3CDTF">2011-12-13T22:46:49Z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0x010100C5D2C596EA3716498112981D82B02DE8</vt:lpwstr>
  </property>
</Properties>
</file>